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/>
  <mc:AlternateContent xmlns:mc="http://schemas.openxmlformats.org/markup-compatibility/2006">
    <mc:Choice Requires="x15">
      <x15ac:absPath xmlns:x15ac="http://schemas.microsoft.com/office/spreadsheetml/2010/11/ac" url="/Users/clave123/Desktop/OAI/EJECUCION AGOSTO-NOVIEMBRE 2021/Diciembre/"/>
    </mc:Choice>
  </mc:AlternateContent>
  <xr:revisionPtr revIDLastSave="0" documentId="13_ncr:1_{6705A985-F771-2C4F-8D97-587AB16C5EAC}" xr6:coauthVersionLast="47" xr6:coauthVersionMax="47" xr10:uidLastSave="{00000000-0000-0000-0000-000000000000}"/>
  <bookViews>
    <workbookView xWindow="0" yWindow="500" windowWidth="28800" windowHeight="16420" xr2:uid="{00000000-000D-0000-FFFF-FFFF00000000}"/>
  </bookViews>
  <sheets>
    <sheet name="IGP AGOSTO" sheetId="3" r:id="rId1"/>
    <sheet name="Hoja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6" i="3" l="1"/>
  <c r="N10" i="3"/>
  <c r="N54" i="3"/>
  <c r="N26" i="3"/>
  <c r="M16" i="3"/>
  <c r="M10" i="3"/>
  <c r="M26" i="3"/>
  <c r="B11" i="3"/>
  <c r="B12" i="3"/>
  <c r="B15" i="3"/>
  <c r="B17" i="3"/>
  <c r="B19" i="3"/>
  <c r="B20" i="3"/>
  <c r="B21" i="3"/>
  <c r="B22" i="3"/>
  <c r="B23" i="3"/>
  <c r="B24" i="3"/>
  <c r="B25" i="3"/>
  <c r="B27" i="3"/>
  <c r="B28" i="3"/>
  <c r="B29" i="3"/>
  <c r="B31" i="3"/>
  <c r="B32" i="3"/>
  <c r="B33" i="3"/>
  <c r="B35" i="3"/>
  <c r="B55" i="3"/>
  <c r="B56" i="3"/>
  <c r="B59" i="3"/>
  <c r="B61" i="3"/>
  <c r="L8" i="3"/>
  <c r="L16" i="3"/>
  <c r="L10" i="3"/>
  <c r="L26" i="3"/>
  <c r="L54" i="3"/>
  <c r="K26" i="3"/>
  <c r="K8" i="3"/>
  <c r="K16" i="3"/>
  <c r="K9" i="3" l="1"/>
  <c r="B8" i="3"/>
  <c r="N9" i="3"/>
  <c r="L9" i="3"/>
  <c r="M9" i="3"/>
  <c r="I26" i="3"/>
  <c r="I10" i="3"/>
  <c r="H10" i="3"/>
  <c r="I54" i="3"/>
  <c r="I16" i="3"/>
  <c r="D10" i="3"/>
  <c r="D9" i="3" s="1"/>
  <c r="C10" i="3"/>
  <c r="H16" i="3"/>
  <c r="H54" i="3"/>
  <c r="H26" i="3"/>
  <c r="G26" i="3"/>
  <c r="D16" i="3"/>
  <c r="H9" i="3" l="1"/>
  <c r="I9" i="3"/>
  <c r="G16" i="3"/>
  <c r="G10" i="3"/>
  <c r="G54" i="3"/>
  <c r="B54" i="3" s="1"/>
  <c r="F16" i="3"/>
  <c r="G9" i="3" l="1"/>
  <c r="G77" i="3"/>
  <c r="G92" i="3" s="1"/>
  <c r="F26" i="3"/>
  <c r="E26" i="3" l="1"/>
  <c r="B26" i="3" s="1"/>
  <c r="C16" i="3"/>
  <c r="E16" i="3"/>
  <c r="E10" i="3"/>
  <c r="E9" i="3" l="1"/>
  <c r="C9" i="3"/>
  <c r="C77" i="3"/>
  <c r="C92" i="3" s="1"/>
  <c r="C14" i="4"/>
  <c r="A14" i="4"/>
  <c r="B14" i="4"/>
  <c r="B16" i="3" l="1"/>
  <c r="L77" i="3"/>
  <c r="L92" i="3" s="1"/>
  <c r="J10" i="3"/>
  <c r="J9" i="3" s="1"/>
  <c r="N77" i="3" l="1"/>
  <c r="N92" i="3" s="1"/>
  <c r="K77" i="3"/>
  <c r="J77" i="3"/>
  <c r="J92" i="3" s="1"/>
  <c r="M77" i="3"/>
  <c r="M92" i="3" s="1"/>
  <c r="K92" i="3" l="1"/>
  <c r="I77" i="3"/>
  <c r="I92" i="3" s="1"/>
  <c r="H77" i="3" l="1"/>
  <c r="H92" i="3" s="1"/>
  <c r="F10" i="3"/>
  <c r="B10" i="3" l="1"/>
  <c r="F9" i="3"/>
  <c r="B9" i="3" s="1"/>
  <c r="E77" i="3"/>
  <c r="E92" i="3" s="1"/>
  <c r="D77" i="3"/>
  <c r="D92" i="3" l="1"/>
  <c r="F77" i="3"/>
  <c r="F92" i="3" s="1"/>
  <c r="B77" i="3" l="1"/>
  <c r="B92" i="3" s="1"/>
</calcChain>
</file>

<file path=xl/sharedStrings.xml><?xml version="1.0" encoding="utf-8"?>
<sst xmlns="http://schemas.openxmlformats.org/spreadsheetml/2006/main" count="131" uniqueCount="103">
  <si>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</si>
  <si>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</si>
  <si>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</si>
  <si>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</si>
  <si>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</si>
  <si>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</si>
  <si>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</si>
  <si>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</si>
  <si>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</si>
  <si>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</si>
  <si>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</si>
  <si>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</si>
  <si>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</si>
  <si>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</si>
  <si>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</si>
  <si>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</si>
  <si>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</si>
  <si>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</si>
  <si>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</si>
  <si>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</si>
  <si>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</si>
  <si>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</si>
  <si>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</si>
  <si>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</si>
  <si>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</si>
  <si>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</si>
  <si>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</si>
  <si>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</si>
  <si>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</si>
  <si>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</si>
  <si>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</si>
  <si>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</si>
  <si>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</si>
  <si>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</si>
  <si>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</si>
  <si>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</si>
  <si>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</si>
  <si>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</si>
  <si>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</si>
  <si>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</si>
  <si>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</si>
  <si>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</si>
  <si>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</si>
  <si>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</si>
  <si>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</si>
  <si>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</si>
  <si>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</si>
  <si>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</si>
  <si>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</si>
  <si>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</si>
  <si>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</si>
  <si>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</si>
  <si>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</si>
  <si>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</si>
  <si>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</si>
  <si>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</si>
  <si>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</si>
  <si>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</si>
  <si>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</si>
  <si>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</si>
  <si>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</si>
  <si>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</si>
  <si>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</si>
  <si>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</si>
  <si>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</si>
  <si>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</si>
  <si>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</si>
  <si>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</si>
  <si>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</si>
  <si>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</si>
  <si>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</si>
  <si>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</si>
  <si>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</si>
  <si>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</si>
  <si>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</si>
  <si>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</si>
  <si>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</si>
  <si>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</si>
  <si>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</si>
  <si>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</si>
  <si>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</si>
  <si>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</si>
  <si>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</si>
  <si>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</si>
  <si>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</si>
  <si>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</si>
  <si>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</si>
  <si>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</si>
  <si>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</si>
  <si>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</si>
  <si>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</si>
  <si>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Fuente: SIGEF</t>
  </si>
  <si>
    <t>SUELDOS</t>
  </si>
  <si>
    <t>SERVICIOS B.</t>
  </si>
  <si>
    <t>SEGURO Y TSS</t>
  </si>
  <si>
    <t xml:space="preserve">INGRESOS </t>
  </si>
  <si>
    <t>Fecha de registro: hasta el 31 Octubre del 2021</t>
  </si>
  <si>
    <t>Fecha de imputación: hasta el 10 de Noviembre del 2021</t>
  </si>
  <si>
    <t>Nota: Esta ejecución incluye el organismo 121( saldos anteriores).</t>
  </si>
  <si>
    <t xml:space="preserve">Aprobado por:___________________________________________ </t>
  </si>
  <si>
    <t>Presupuesto Aprobado: serefiere al presupuesto aprobado en la ley de presupuesto general del estado</t>
  </si>
  <si>
    <t>Presupuesto Modificado: serefiere al presupuesto aprobado en caso de que el congreso nacional apruebe un presupuesto complemantario</t>
  </si>
  <si>
    <t xml:space="preserve">Total Devengado: son los recursos financieros que surgen con la obligacion de pago por la recepcion de conformidad de obras, bienes y servicios oportunamente contratados o, en los casos de gastos sin contraprestacion, por haberse cumplido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</si>
</sst>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0" fillId="0" borderId="0" xfId="1" applyFont="1"/>
    <xf numFmtId="165" fontId="1" fillId="0" borderId="0" xfId="1" applyFont="1"/>
    <xf numFmtId="165" fontId="5" fillId="0" borderId="0" xfId="0" applyNumberFormat="1" applyFont="1" applyAlignment="1">
      <alignment horizontal="right"/>
    </xf>
    <xf numFmtId="165" fontId="1" fillId="0" borderId="0" xfId="0" applyNumberFormat="1" applyFont="1"/>
    <xf numFmtId="164" fontId="0" fillId="0" borderId="0" xfId="2" applyFont="1"/>
    <xf numFmtId="0" fontId="1" fillId="0" borderId="0" xfId="0" applyFont="1"/>
    <xf numFmtId="4" fontId="1" fillId="0" borderId="0" xfId="2" applyNumberFormat="1" applyFont="1"/>
    <xf numFmtId="4" fontId="1" fillId="0" borderId="0" xfId="2" applyNumberFormat="1" applyFont="1" applyAlignment="1">
      <alignment vertical="center" wrapText="1"/>
    </xf>
    <xf numFmtId="4" fontId="1" fillId="0" borderId="0" xfId="1" applyNumberFormat="1" applyFont="1"/>
    <xf numFmtId="4" fontId="0" fillId="0" borderId="0" xfId="2" applyNumberFormat="1" applyFont="1" applyAlignment="1">
      <alignment vertical="center" wrapText="1"/>
    </xf>
    <xf numFmtId="4" fontId="0" fillId="0" borderId="0" xfId="2" applyNumberFormat="1" applyFont="1"/>
    <xf numFmtId="4" fontId="4" fillId="0" borderId="0" xfId="2" applyNumberFormat="1" applyFont="1" applyAlignment="1">
      <alignment horizontal="right"/>
    </xf>
    <xf numFmtId="4" fontId="5" fillId="0" borderId="0" xfId="2" applyNumberFormat="1" applyFont="1" applyAlignment="1">
      <alignment horizontal="right"/>
    </xf>
    <xf numFmtId="4" fontId="0" fillId="0" borderId="0" xfId="1" applyNumberFormat="1" applyFont="1"/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0" fillId="0" borderId="0" xfId="0" applyNumberFormat="1"/>
    <xf numFmtId="4" fontId="0" fillId="0" borderId="0" xfId="2" applyNumberFormat="1" applyFont="1" applyAlignment="1">
      <alignment horizontal="left" indent="1"/>
    </xf>
    <xf numFmtId="4" fontId="1" fillId="0" borderId="0" xfId="2" applyNumberFormat="1" applyFont="1" applyAlignment="1"/>
    <xf numFmtId="4" fontId="1" fillId="0" borderId="0" xfId="0" applyNumberFormat="1" applyFont="1"/>
    <xf numFmtId="0" fontId="0" fillId="0" borderId="0" xfId="0" applyAlignment="1"/>
    <xf numFmtId="4" fontId="1" fillId="0" borderId="0" xfId="2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2" xfId="2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166" fontId="1" fillId="2" borderId="3" xfId="0" applyNumberFormat="1" applyFont="1" applyFill="1" applyBorder="1" applyAlignment="1">
      <alignment horizontal="center" vertical="center" wrapText="1"/>
    </xf>
    <xf numFmtId="4" fontId="1" fillId="5" borderId="2" xfId="2" applyNumberFormat="1" applyFont="1" applyFill="1" applyBorder="1" applyAlignment="1">
      <alignment horizontal="right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165" fontId="1" fillId="2" borderId="2" xfId="1" applyFont="1" applyFill="1" applyBorder="1" applyAlignment="1">
      <alignment horizontal="center" vertical="center" wrapText="1"/>
    </xf>
    <xf numFmtId="165" fontId="1" fillId="2" borderId="3" xfId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" fontId="1" fillId="0" borderId="0" xfId="2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166" fontId="1" fillId="0" borderId="0" xfId="0" applyNumberFormat="1" applyFont="1" applyBorder="1" applyAlignment="1">
      <alignment vertical="center" wrapText="1"/>
    </xf>
    <xf numFmtId="0" fontId="0" fillId="4" borderId="0" xfId="0" applyFill="1" applyBorder="1"/>
    <xf numFmtId="0" fontId="2" fillId="3" borderId="1" xfId="0" applyFont="1" applyFill="1" applyBorder="1" applyAlignment="1">
      <alignment horizontal="left" vertical="center" wrapText="1"/>
    </xf>
    <xf numFmtId="4" fontId="1" fillId="3" borderId="2" xfId="1" applyNumberFormat="1" applyFont="1" applyFill="1" applyBorder="1" applyAlignment="1">
      <alignment horizontal="center" vertical="center" wrapText="1"/>
    </xf>
    <xf numFmtId="165" fontId="1" fillId="3" borderId="2" xfId="1" applyFont="1" applyFill="1" applyBorder="1" applyAlignment="1">
      <alignment horizontal="center" vertical="center" wrapText="1"/>
    </xf>
    <xf numFmtId="165" fontId="1" fillId="3" borderId="3" xfId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 wrapText="1"/>
    </xf>
    <xf numFmtId="4" fontId="1" fillId="5" borderId="4" xfId="2" applyNumberFormat="1" applyFont="1" applyFill="1" applyBorder="1" applyAlignment="1">
      <alignment horizontal="right" vertical="center" wrapText="1"/>
    </xf>
    <xf numFmtId="165" fontId="1" fillId="5" borderId="4" xfId="1" applyFont="1" applyFill="1" applyBorder="1" applyAlignment="1">
      <alignment horizontal="right" vertical="center" wrapText="1"/>
    </xf>
    <xf numFmtId="165" fontId="1" fillId="5" borderId="4" xfId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165" fontId="2" fillId="2" borderId="0" xfId="0" applyNumberFormat="1" applyFont="1" applyFill="1" applyBorder="1" applyAlignment="1">
      <alignment horizontal="right" vertical="center" wrapText="1"/>
    </xf>
    <xf numFmtId="165" fontId="2" fillId="2" borderId="0" xfId="1" applyFont="1" applyFill="1" applyBorder="1" applyAlignment="1">
      <alignment horizontal="right" vertical="center" wrapText="1"/>
    </xf>
    <xf numFmtId="165" fontId="2" fillId="2" borderId="0" xfId="1" applyFont="1" applyFill="1" applyBorder="1" applyAlignment="1">
      <alignment horizontal="center" vertical="center" wrapText="1"/>
    </xf>
    <xf numFmtId="0" fontId="1" fillId="0" borderId="0" xfId="0" applyFont="1" applyAlignment="1"/>
    <xf numFmtId="0" fontId="7" fillId="0" borderId="0" xfId="0" applyFont="1"/>
    <xf numFmtId="0" fontId="6" fillId="0" borderId="0" xfId="0" applyFont="1"/>
    <xf numFmtId="165" fontId="6" fillId="0" borderId="0" xfId="1" applyFont="1"/>
    <xf numFmtId="0" fontId="8" fillId="0" borderId="0" xfId="0" applyFont="1"/>
  </cellXfs>
  <cellStyles count="4">
    <cellStyle name="Millares" xfId="1" builtinId="3"/>
    <cellStyle name="Moneda" xfId="2" builtinId="4"/>
    <cellStyle name="Moneda 2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S134"/>
  <sheetViews>
    <sheetView tabSelected="1" showRuler="0" view="pageLayout" topLeftCell="A27" zoomScale="58" zoomScaleNormal="25" zoomScaleSheetLayoutView="100" zoomScalePageLayoutView="58" workbookViewId="0">
      <selection activeCell="D29" sqref="D29"/>
    </sheetView>
  </sheetViews>
  <sheetFormatPr baseColWidth="10" defaultColWidth="9.1640625" defaultRowHeight="15" x14ac:dyDescent="0.2"/>
  <cols>
    <col min="1" max="1" width="40" customWidth="1"/>
    <col min="2" max="2" width="16.5" bestFit="1" customWidth="1"/>
    <col min="3" max="3" width="15.33203125" bestFit="1" customWidth="1"/>
    <col min="4" max="4" width="15.1640625" bestFit="1" customWidth="1"/>
    <col min="5" max="5" width="15.33203125" bestFit="1" customWidth="1"/>
    <col min="6" max="8" width="15.1640625" bestFit="1" customWidth="1"/>
    <col min="9" max="14" width="15.33203125" bestFit="1" customWidth="1"/>
    <col min="15" max="15" width="15.1640625" bestFit="1" customWidth="1"/>
    <col min="16" max="16" width="96.6640625" bestFit="1" customWidth="1"/>
    <col min="18" max="25" width="6" bestFit="1" customWidth="1"/>
    <col min="26" max="27" width="7" bestFit="1" customWidth="1"/>
  </cols>
  <sheetData>
    <row r="7" spans="1:45" ht="17" x14ac:dyDescent="0.2">
      <c r="A7" s="4" t="s">
        <v>0</v>
      </c>
      <c r="B7" s="5" t="s">
        <v>90</v>
      </c>
      <c r="C7" s="5" t="s">
        <v>78</v>
      </c>
      <c r="D7" s="5" t="s">
        <v>79</v>
      </c>
      <c r="E7" s="5" t="s">
        <v>80</v>
      </c>
      <c r="F7" s="5" t="s">
        <v>81</v>
      </c>
      <c r="G7" s="5" t="s">
        <v>82</v>
      </c>
      <c r="H7" s="5" t="s">
        <v>83</v>
      </c>
      <c r="I7" s="5" t="s">
        <v>84</v>
      </c>
      <c r="J7" s="5" t="s">
        <v>85</v>
      </c>
      <c r="K7" s="5" t="s">
        <v>86</v>
      </c>
      <c r="L7" s="5" t="s">
        <v>87</v>
      </c>
      <c r="M7" s="5" t="s">
        <v>88</v>
      </c>
      <c r="N7" s="5" t="s">
        <v>89</v>
      </c>
    </row>
    <row r="8" spans="1:45" s="41" customFormat="1" ht="17" x14ac:dyDescent="0.2">
      <c r="A8" s="50" t="s">
        <v>95</v>
      </c>
      <c r="B8" s="51">
        <f>C8+D8+E8+F8+G8+H8+I8+J8+K8+L8+M8+N8</f>
        <v>318758903.05000007</v>
      </c>
      <c r="C8" s="52">
        <v>84188802.739999995</v>
      </c>
      <c r="D8" s="52">
        <v>28055833.940000001</v>
      </c>
      <c r="E8" s="52">
        <v>14069916.970000001</v>
      </c>
      <c r="F8" s="52">
        <v>14027916.67</v>
      </c>
      <c r="G8" s="52">
        <v>36148873.939999998</v>
      </c>
      <c r="H8" s="52">
        <v>20323936.969999999</v>
      </c>
      <c r="I8" s="52">
        <v>20323936.969999999</v>
      </c>
      <c r="J8" s="52">
        <v>20323936.969999999</v>
      </c>
      <c r="K8" s="52">
        <f>15824936.97+4499000</f>
        <v>20323936.969999999</v>
      </c>
      <c r="L8" s="52">
        <f>15824936.97+4499000</f>
        <v>20323936.969999999</v>
      </c>
      <c r="M8" s="53">
        <v>20323936.969999999</v>
      </c>
      <c r="N8" s="53">
        <v>20323936.969999999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ht="16" x14ac:dyDescent="0.2">
      <c r="A9" s="46" t="s">
        <v>1</v>
      </c>
      <c r="B9" s="47">
        <f>C9+D9+E9+F9+G9+H9+I9+J9+K9+L9+M9+N9</f>
        <v>233257636.86000001</v>
      </c>
      <c r="C9" s="47">
        <f>C10+C16+C26+C33+C46+C54+C64+C69+C72</f>
        <v>649202.42999999993</v>
      </c>
      <c r="D9" s="47">
        <f>D10+D17+D26+D33+D54+D64+D69+D72</f>
        <v>14789653.190000001</v>
      </c>
      <c r="E9" s="47">
        <f>E10+E16+E26</f>
        <v>9871203.1799999997</v>
      </c>
      <c r="F9" s="47">
        <f>F10+F16+F26</f>
        <v>15982600.280000001</v>
      </c>
      <c r="G9" s="47">
        <f>G10+G16+G26+G54</f>
        <v>35438728.659999996</v>
      </c>
      <c r="H9" s="47">
        <f>H10+H16+H26+H54</f>
        <v>24981841.339999996</v>
      </c>
      <c r="I9" s="47">
        <f>I10+I16+I26+I54</f>
        <v>26024482.469999999</v>
      </c>
      <c r="J9" s="47">
        <f>J10+J16+J26+J54</f>
        <v>20265050.840000004</v>
      </c>
      <c r="K9" s="47">
        <f>K10+K16+K26+K54</f>
        <v>19255513.869999997</v>
      </c>
      <c r="L9" s="48">
        <f>L10+L16+L26+L54</f>
        <v>20897411.050000001</v>
      </c>
      <c r="M9" s="49">
        <f>M10+M16+M26+M54</f>
        <v>28926119.440000001</v>
      </c>
      <c r="N9" s="49">
        <f>N10+N16+N26+N54</f>
        <v>16175830.110000001</v>
      </c>
    </row>
    <row r="10" spans="1:45" ht="14.5" customHeight="1" x14ac:dyDescent="0.2">
      <c r="A10" s="1" t="s">
        <v>2</v>
      </c>
      <c r="B10" s="27">
        <f t="shared" ref="B10:B61" si="0">C10+D10+E10+F10+G10+H10+I10+J10+K10+L10+M10+N10</f>
        <v>183733570.96000001</v>
      </c>
      <c r="C10" s="13">
        <f>C11+C12+C15</f>
        <v>341000</v>
      </c>
      <c r="D10" s="12">
        <f>D11+D12+D15</f>
        <v>14526227.860000001</v>
      </c>
      <c r="E10" s="12">
        <f>E11+E12+E15</f>
        <v>7241116.6699999999</v>
      </c>
      <c r="F10" s="12">
        <f t="shared" ref="F10:J10" si="1">F11+F12+F15</f>
        <v>13350060.640000001</v>
      </c>
      <c r="G10" s="12">
        <f>G11+G12+G15</f>
        <v>25615687.18</v>
      </c>
      <c r="H10" s="12">
        <f>H11+H12+H15</f>
        <v>15286069.76</v>
      </c>
      <c r="I10" s="12">
        <f>I11+I12+I15</f>
        <v>17887179.440000001</v>
      </c>
      <c r="J10" s="14">
        <f t="shared" si="1"/>
        <v>16764504.35</v>
      </c>
      <c r="K10" s="7">
        <v>15243643.300000001</v>
      </c>
      <c r="L10" s="7">
        <f>L11+L12+L15</f>
        <v>17220042.129999999</v>
      </c>
      <c r="M10" s="7">
        <f>M11+M12+M15</f>
        <v>26282489.920000002</v>
      </c>
      <c r="N10" s="7">
        <f>N11+N12+N15</f>
        <v>13975549.710000001</v>
      </c>
    </row>
    <row r="11" spans="1:45" ht="18" customHeight="1" x14ac:dyDescent="0.2">
      <c r="A11" s="3" t="s">
        <v>3</v>
      </c>
      <c r="B11" s="27">
        <f t="shared" si="0"/>
        <v>159182320.75</v>
      </c>
      <c r="C11" s="15"/>
      <c r="D11" s="16">
        <v>12353743.800000001</v>
      </c>
      <c r="E11" s="17">
        <v>5923379.4000000004</v>
      </c>
      <c r="F11" s="18">
        <v>11268061</v>
      </c>
      <c r="G11" s="18">
        <v>23098850.98</v>
      </c>
      <c r="H11" s="18">
        <v>12862061</v>
      </c>
      <c r="I11" s="19">
        <v>15617309.93</v>
      </c>
      <c r="J11" s="20">
        <v>14194907.5</v>
      </c>
      <c r="K11" s="6">
        <v>12963044.07</v>
      </c>
      <c r="L11" s="6">
        <v>14949759.699999999</v>
      </c>
      <c r="M11" s="6">
        <v>24145398.390000001</v>
      </c>
      <c r="N11" s="6">
        <v>11805804.98</v>
      </c>
    </row>
    <row r="12" spans="1:45" ht="16" x14ac:dyDescent="0.2">
      <c r="A12" s="3" t="s">
        <v>4</v>
      </c>
      <c r="B12" s="27">
        <f t="shared" si="0"/>
        <v>5035000</v>
      </c>
      <c r="C12" s="15">
        <v>341000</v>
      </c>
      <c r="D12" s="16">
        <v>341000</v>
      </c>
      <c r="E12" s="17">
        <v>440000</v>
      </c>
      <c r="F12" s="18">
        <v>400000</v>
      </c>
      <c r="G12" s="18">
        <v>404000</v>
      </c>
      <c r="H12" s="18">
        <v>506000</v>
      </c>
      <c r="I12" s="21">
        <v>455000</v>
      </c>
      <c r="J12" s="20">
        <v>445000</v>
      </c>
      <c r="K12" s="8">
        <v>435000</v>
      </c>
      <c r="L12" s="8">
        <v>448000</v>
      </c>
      <c r="M12" s="8">
        <v>410000</v>
      </c>
      <c r="N12" s="8">
        <v>410000</v>
      </c>
    </row>
    <row r="13" spans="1:45" ht="16" x14ac:dyDescent="0.2">
      <c r="A13" s="3" t="s">
        <v>36</v>
      </c>
      <c r="B13" s="27"/>
      <c r="C13" s="15"/>
      <c r="D13" s="16"/>
      <c r="E13" s="16"/>
      <c r="F13" s="16"/>
      <c r="G13" s="16"/>
      <c r="H13" s="16"/>
      <c r="I13" s="22"/>
      <c r="J13" s="22"/>
    </row>
    <row r="14" spans="1:45" ht="33.75" customHeight="1" x14ac:dyDescent="0.2">
      <c r="A14" s="3" t="s">
        <v>5</v>
      </c>
      <c r="B14" s="27"/>
      <c r="C14" s="15"/>
      <c r="D14" s="16"/>
      <c r="E14" s="16"/>
      <c r="F14" s="16"/>
      <c r="G14" s="16"/>
      <c r="H14" s="16"/>
      <c r="I14" s="22"/>
      <c r="J14" s="22"/>
    </row>
    <row r="15" spans="1:45" ht="27.75" customHeight="1" x14ac:dyDescent="0.2">
      <c r="A15" s="3" t="s">
        <v>6</v>
      </c>
      <c r="B15" s="27">
        <f t="shared" si="0"/>
        <v>19222061.199999999</v>
      </c>
      <c r="C15" s="23"/>
      <c r="D15" s="16">
        <v>1831484.06</v>
      </c>
      <c r="E15" s="17">
        <v>877737.27</v>
      </c>
      <c r="F15" s="18">
        <v>1681999.64</v>
      </c>
      <c r="G15" s="18">
        <v>2112836.2000000002</v>
      </c>
      <c r="H15" s="18">
        <v>1918008.76</v>
      </c>
      <c r="I15" s="21">
        <v>1814869.51</v>
      </c>
      <c r="J15" s="20">
        <v>2124596.85</v>
      </c>
      <c r="K15" s="8">
        <v>1551410.22</v>
      </c>
      <c r="L15" s="8">
        <v>1822282.43</v>
      </c>
      <c r="M15" s="8">
        <v>1727091.53</v>
      </c>
      <c r="N15" s="8">
        <v>1759744.73</v>
      </c>
    </row>
    <row r="16" spans="1:45" ht="22.25" customHeight="1" x14ac:dyDescent="0.2">
      <c r="A16" s="1" t="s">
        <v>7</v>
      </c>
      <c r="B16" s="27">
        <f t="shared" si="0"/>
        <v>14028763.969999999</v>
      </c>
      <c r="C16" s="24">
        <f>C17</f>
        <v>308202.43</v>
      </c>
      <c r="D16" s="12">
        <f>D17</f>
        <v>263425.33</v>
      </c>
      <c r="E16" s="12">
        <f>E17</f>
        <v>218238.51</v>
      </c>
      <c r="F16" s="12">
        <f>F17+F20+F21+F22+F23</f>
        <v>1430356.1399999997</v>
      </c>
      <c r="G16" s="12">
        <f>G17+G20+G21+G22+G23+G24</f>
        <v>1267598.3900000001</v>
      </c>
      <c r="H16" s="12">
        <f>H17+H18+H20+H19+H21+H22+H23+H24+H25</f>
        <v>1396160.2399999998</v>
      </c>
      <c r="I16" s="12">
        <f>I17+I18+I20+I19+I21+I22+I23+I24+I25</f>
        <v>1106286.5900000001</v>
      </c>
      <c r="J16" s="25">
        <v>1540553.54</v>
      </c>
      <c r="K16" s="25">
        <f>K17+K19+K20+K21+K22+K23+K24+K25</f>
        <v>1551410.22</v>
      </c>
      <c r="L16" s="9">
        <f>L17+L19+L20+L21+L22+L24</f>
        <v>1904909.86</v>
      </c>
      <c r="M16" s="9">
        <f>M17+M23+M21+M19</f>
        <v>987557.8899999999</v>
      </c>
      <c r="N16" s="9">
        <f>N17+N23+N19+N20+N21+N24</f>
        <v>2054064.83</v>
      </c>
    </row>
    <row r="17" spans="1:14" ht="16" x14ac:dyDescent="0.2">
      <c r="A17" s="3" t="s">
        <v>8</v>
      </c>
      <c r="B17" s="27">
        <f t="shared" si="0"/>
        <v>5034784.7299999995</v>
      </c>
      <c r="C17" s="15">
        <v>308202.43</v>
      </c>
      <c r="D17" s="16">
        <v>263425.33</v>
      </c>
      <c r="E17" s="16">
        <v>218238.51</v>
      </c>
      <c r="F17" s="16">
        <v>559675.34</v>
      </c>
      <c r="G17" s="16">
        <v>408727.34</v>
      </c>
      <c r="H17" s="16">
        <v>451999.67</v>
      </c>
      <c r="I17" s="16">
        <v>523776.55</v>
      </c>
      <c r="J17" s="22">
        <v>433172.13</v>
      </c>
      <c r="K17" s="22">
        <v>464054.2</v>
      </c>
      <c r="L17" s="22">
        <v>419599.09</v>
      </c>
      <c r="M17" s="6">
        <v>489361.29</v>
      </c>
      <c r="N17" s="6">
        <v>494552.85</v>
      </c>
    </row>
    <row r="18" spans="1:14" ht="32" x14ac:dyDescent="0.2">
      <c r="A18" s="3" t="s">
        <v>9</v>
      </c>
      <c r="B18" s="27"/>
      <c r="C18" s="15"/>
      <c r="D18" s="16"/>
      <c r="E18" s="16"/>
      <c r="F18" s="16"/>
      <c r="G18" s="16"/>
      <c r="H18" s="16"/>
      <c r="I18" s="22"/>
      <c r="J18" s="22"/>
      <c r="N18" s="6"/>
    </row>
    <row r="19" spans="1:14" ht="16" x14ac:dyDescent="0.2">
      <c r="A19" s="3" t="s">
        <v>10</v>
      </c>
      <c r="B19" s="27">
        <f t="shared" si="0"/>
        <v>2254500</v>
      </c>
      <c r="C19" s="15"/>
      <c r="D19" s="16"/>
      <c r="E19" s="16"/>
      <c r="F19" s="16"/>
      <c r="G19" s="16"/>
      <c r="H19" s="16"/>
      <c r="I19" s="22"/>
      <c r="J19" s="22">
        <v>532150</v>
      </c>
      <c r="K19" s="6">
        <v>177600</v>
      </c>
      <c r="L19" s="6">
        <v>856600</v>
      </c>
      <c r="M19" s="22">
        <v>236550</v>
      </c>
      <c r="N19" s="22">
        <v>451600</v>
      </c>
    </row>
    <row r="20" spans="1:14" ht="18" customHeight="1" x14ac:dyDescent="0.2">
      <c r="A20" s="3" t="s">
        <v>11</v>
      </c>
      <c r="B20" s="27">
        <f t="shared" si="0"/>
        <v>651853</v>
      </c>
      <c r="C20" s="15"/>
      <c r="D20" s="16"/>
      <c r="E20" s="16"/>
      <c r="F20" s="16">
        <v>166853</v>
      </c>
      <c r="G20" s="16">
        <v>130000</v>
      </c>
      <c r="H20" s="16"/>
      <c r="I20" s="19">
        <v>80000</v>
      </c>
      <c r="J20" s="22"/>
      <c r="K20" s="22">
        <v>100000</v>
      </c>
      <c r="L20" s="22">
        <v>75000</v>
      </c>
      <c r="N20" s="22">
        <v>100000</v>
      </c>
    </row>
    <row r="21" spans="1:14" ht="16" x14ac:dyDescent="0.2">
      <c r="A21" s="3" t="s">
        <v>12</v>
      </c>
      <c r="B21" s="27">
        <f t="shared" si="0"/>
        <v>2500000</v>
      </c>
      <c r="C21" s="15"/>
      <c r="D21" s="16"/>
      <c r="E21" s="16"/>
      <c r="F21" s="16">
        <v>500000</v>
      </c>
      <c r="G21" s="16">
        <v>250000</v>
      </c>
      <c r="H21" s="16">
        <v>250000</v>
      </c>
      <c r="I21" s="16">
        <v>250000</v>
      </c>
      <c r="J21" s="22">
        <v>250000</v>
      </c>
      <c r="K21" s="22">
        <v>250000</v>
      </c>
      <c r="L21" s="22">
        <v>250000</v>
      </c>
      <c r="M21" s="22">
        <v>250000</v>
      </c>
      <c r="N21" s="22">
        <v>250000</v>
      </c>
    </row>
    <row r="22" spans="1:14" ht="16" x14ac:dyDescent="0.2">
      <c r="A22" s="3" t="s">
        <v>13</v>
      </c>
      <c r="B22" s="27">
        <f t="shared" si="0"/>
        <v>1163740.94</v>
      </c>
      <c r="C22" s="15"/>
      <c r="D22" s="16"/>
      <c r="E22" s="16"/>
      <c r="F22" s="16">
        <v>169041.4</v>
      </c>
      <c r="G22" s="16">
        <v>328963.34000000003</v>
      </c>
      <c r="H22" s="16">
        <v>40040</v>
      </c>
      <c r="I22" s="16">
        <v>178114.41</v>
      </c>
      <c r="J22" s="22">
        <v>24875.25</v>
      </c>
      <c r="K22" s="22">
        <v>194574.77</v>
      </c>
      <c r="L22" s="22">
        <v>228131.77</v>
      </c>
    </row>
    <row r="23" spans="1:14" ht="48" x14ac:dyDescent="0.2">
      <c r="A23" s="3" t="s">
        <v>14</v>
      </c>
      <c r="B23" s="27">
        <f t="shared" si="0"/>
        <v>1119508.1599999999</v>
      </c>
      <c r="C23" s="15"/>
      <c r="D23" s="16"/>
      <c r="E23" s="16"/>
      <c r="F23" s="16">
        <v>34786.400000000001</v>
      </c>
      <c r="G23" s="16">
        <v>72003.64</v>
      </c>
      <c r="H23" s="16">
        <v>542659.06999999995</v>
      </c>
      <c r="I23" s="22">
        <v>39585.629999999997</v>
      </c>
      <c r="J23" s="22">
        <v>226606.16</v>
      </c>
      <c r="K23" s="22">
        <v>159670.01999999999</v>
      </c>
      <c r="L23" s="6"/>
      <c r="M23" s="22">
        <v>11646.6</v>
      </c>
      <c r="N23" s="6">
        <v>32550.639999999999</v>
      </c>
    </row>
    <row r="24" spans="1:14" ht="32" x14ac:dyDescent="0.2">
      <c r="A24" s="3" t="s">
        <v>15</v>
      </c>
      <c r="B24" s="27">
        <f t="shared" si="0"/>
        <v>1208834.31</v>
      </c>
      <c r="C24" s="15"/>
      <c r="D24" s="16"/>
      <c r="E24" s="16"/>
      <c r="F24" s="16"/>
      <c r="G24" s="16">
        <v>77904.070000000007</v>
      </c>
      <c r="H24" s="16">
        <v>38012.400000000001</v>
      </c>
      <c r="I24" s="22">
        <v>34810</v>
      </c>
      <c r="J24" s="22">
        <v>73750</v>
      </c>
      <c r="K24" s="22">
        <v>183417.5</v>
      </c>
      <c r="L24" s="22">
        <v>75579</v>
      </c>
      <c r="N24" s="22">
        <v>725361.34</v>
      </c>
    </row>
    <row r="25" spans="1:14" ht="16" x14ac:dyDescent="0.2">
      <c r="A25" s="3" t="s">
        <v>37</v>
      </c>
      <c r="B25" s="27">
        <f t="shared" si="0"/>
        <v>95542.83</v>
      </c>
      <c r="C25" s="15"/>
      <c r="D25" s="16"/>
      <c r="E25" s="16"/>
      <c r="F25" s="16"/>
      <c r="G25" s="16"/>
      <c r="H25" s="16">
        <v>73449.100000000006</v>
      </c>
      <c r="I25" s="22"/>
      <c r="J25" s="22"/>
      <c r="K25" s="22">
        <v>22093.73</v>
      </c>
    </row>
    <row r="26" spans="1:14" s="11" customFormat="1" ht="16" x14ac:dyDescent="0.2">
      <c r="A26" s="1" t="s">
        <v>16</v>
      </c>
      <c r="B26" s="27">
        <f t="shared" si="0"/>
        <v>18882853.599999998</v>
      </c>
      <c r="C26" s="13"/>
      <c r="D26" s="12"/>
      <c r="E26" s="12">
        <f>E33</f>
        <v>2411848</v>
      </c>
      <c r="F26" s="12">
        <f>F27+F28+F29+F30+F31+F32+F33+F34+F35</f>
        <v>1202183.5</v>
      </c>
      <c r="G26" s="12">
        <f>G31+G33+G35</f>
        <v>2581843.09</v>
      </c>
      <c r="H26" s="12">
        <f>H27+H28+H29+H31+H30+H32+H33+H34+H35</f>
        <v>4920258.33</v>
      </c>
      <c r="I26" s="12">
        <f>I27+I28+I29+I31+I30+I32+I33+I34+I35</f>
        <v>196570.11000000002</v>
      </c>
      <c r="J26" s="25">
        <v>1916338.85</v>
      </c>
      <c r="K26" s="25">
        <f>K27+K28+K29+K31+K32+K33+K35</f>
        <v>2460460.3499999996</v>
      </c>
      <c r="L26" s="25">
        <f>L27+L29+L32+L33+L35</f>
        <v>1523538.05</v>
      </c>
      <c r="M26" s="25">
        <f>M27+M29+M31+M33+M35</f>
        <v>1656071.6300000001</v>
      </c>
      <c r="N26" s="25">
        <f>N31+N35</f>
        <v>13741.69</v>
      </c>
    </row>
    <row r="27" spans="1:14" ht="32" x14ac:dyDescent="0.2">
      <c r="A27" s="3" t="s">
        <v>17</v>
      </c>
      <c r="B27" s="27">
        <f t="shared" si="0"/>
        <v>2358955.56</v>
      </c>
      <c r="C27" s="15"/>
      <c r="D27" s="16"/>
      <c r="E27" s="16"/>
      <c r="F27" s="16">
        <v>22523</v>
      </c>
      <c r="G27" s="16"/>
      <c r="H27" s="16">
        <v>1944500.4</v>
      </c>
      <c r="I27" s="22">
        <v>77831.199999999997</v>
      </c>
      <c r="J27" s="22">
        <v>40469</v>
      </c>
      <c r="K27" s="22">
        <v>139327.96</v>
      </c>
      <c r="L27" s="22">
        <v>109040</v>
      </c>
      <c r="M27" s="22">
        <v>25264</v>
      </c>
    </row>
    <row r="28" spans="1:14" ht="16" x14ac:dyDescent="0.2">
      <c r="A28" s="3" t="s">
        <v>18</v>
      </c>
      <c r="B28" s="27">
        <f t="shared" si="0"/>
        <v>12846</v>
      </c>
      <c r="C28" s="15"/>
      <c r="D28" s="16"/>
      <c r="E28" s="16"/>
      <c r="F28" s="16"/>
      <c r="G28" s="16"/>
      <c r="H28" s="16">
        <v>3170</v>
      </c>
      <c r="I28" s="22"/>
      <c r="J28" s="22"/>
      <c r="K28" s="22">
        <v>9676</v>
      </c>
    </row>
    <row r="29" spans="1:14" ht="32" x14ac:dyDescent="0.2">
      <c r="A29" s="3" t="s">
        <v>19</v>
      </c>
      <c r="B29" s="27">
        <f t="shared" si="0"/>
        <v>431323.45</v>
      </c>
      <c r="C29" s="15"/>
      <c r="D29" s="16"/>
      <c r="E29" s="16"/>
      <c r="F29" s="16"/>
      <c r="G29" s="16"/>
      <c r="H29" s="16">
        <v>146992.6</v>
      </c>
      <c r="I29" s="22">
        <v>25451.42</v>
      </c>
      <c r="J29" s="22">
        <v>51837.4</v>
      </c>
      <c r="K29" s="22">
        <v>28637.42</v>
      </c>
      <c r="L29" s="22">
        <v>171342.31</v>
      </c>
      <c r="M29" s="22">
        <v>7062.3</v>
      </c>
    </row>
    <row r="30" spans="1:14" ht="16" x14ac:dyDescent="0.2">
      <c r="A30" s="3" t="s">
        <v>20</v>
      </c>
      <c r="B30" s="27"/>
      <c r="C30" s="15"/>
      <c r="D30" s="16"/>
      <c r="E30" s="16"/>
      <c r="F30" s="16"/>
      <c r="G30" s="16"/>
      <c r="H30" s="16"/>
      <c r="I30" s="22"/>
      <c r="J30" s="22"/>
    </row>
    <row r="31" spans="1:14" ht="32" x14ac:dyDescent="0.2">
      <c r="A31" s="3" t="s">
        <v>21</v>
      </c>
      <c r="B31" s="27">
        <f t="shared" si="0"/>
        <v>1354665.28</v>
      </c>
      <c r="C31" s="15"/>
      <c r="D31" s="16"/>
      <c r="E31" s="16"/>
      <c r="F31" s="16"/>
      <c r="G31" s="16">
        <v>207670.7</v>
      </c>
      <c r="H31" s="16">
        <v>280251.88</v>
      </c>
      <c r="I31" s="22">
        <v>37134.6</v>
      </c>
      <c r="J31" s="22">
        <v>388977.56</v>
      </c>
      <c r="K31" s="22">
        <v>416676.54</v>
      </c>
      <c r="M31" s="22">
        <v>23954</v>
      </c>
      <c r="N31" s="22"/>
    </row>
    <row r="32" spans="1:14" ht="32" x14ac:dyDescent="0.2">
      <c r="A32" s="3" t="s">
        <v>22</v>
      </c>
      <c r="B32" s="27">
        <f t="shared" si="0"/>
        <v>672694.16999999993</v>
      </c>
      <c r="C32" s="15"/>
      <c r="D32" s="16"/>
      <c r="E32" s="16"/>
      <c r="F32" s="16"/>
      <c r="G32" s="16"/>
      <c r="H32" s="16">
        <v>197357.27</v>
      </c>
      <c r="I32" s="22">
        <v>527.70000000000005</v>
      </c>
      <c r="J32" s="22"/>
      <c r="K32" s="22">
        <v>473054.98</v>
      </c>
      <c r="L32" s="22">
        <v>1754.22</v>
      </c>
    </row>
    <row r="33" spans="1:14" ht="32" x14ac:dyDescent="0.2">
      <c r="A33" s="3" t="s">
        <v>23</v>
      </c>
      <c r="B33" s="27">
        <f t="shared" si="0"/>
        <v>11047540.42</v>
      </c>
      <c r="C33" s="15"/>
      <c r="D33" s="16"/>
      <c r="E33" s="16">
        <v>2411848</v>
      </c>
      <c r="F33" s="16">
        <v>1091190</v>
      </c>
      <c r="G33" s="16">
        <v>1038250</v>
      </c>
      <c r="H33" s="16">
        <v>1986553.11</v>
      </c>
      <c r="I33" s="22"/>
      <c r="J33" s="22">
        <v>1414351.79</v>
      </c>
      <c r="K33" s="22">
        <v>628948.94999999995</v>
      </c>
      <c r="L33" s="22">
        <v>890000</v>
      </c>
      <c r="M33" s="22">
        <v>1586398.57</v>
      </c>
    </row>
    <row r="34" spans="1:14" ht="32" x14ac:dyDescent="0.2">
      <c r="A34" s="3" t="s">
        <v>38</v>
      </c>
      <c r="B34" s="27"/>
      <c r="C34" s="15"/>
      <c r="D34" s="16"/>
      <c r="E34" s="16"/>
      <c r="F34" s="16"/>
      <c r="G34" s="16"/>
      <c r="H34" s="16"/>
      <c r="I34" s="22"/>
      <c r="J34" s="22"/>
    </row>
    <row r="35" spans="1:14" ht="16" x14ac:dyDescent="0.2">
      <c r="A35" s="3" t="s">
        <v>24</v>
      </c>
      <c r="B35" s="27">
        <f t="shared" si="0"/>
        <v>3004828.7199999997</v>
      </c>
      <c r="C35" s="15"/>
      <c r="D35" s="16"/>
      <c r="E35" s="16"/>
      <c r="F35" s="16">
        <v>88470.5</v>
      </c>
      <c r="G35" s="16">
        <v>1335922.3899999999</v>
      </c>
      <c r="H35" s="16">
        <v>361433.07</v>
      </c>
      <c r="I35" s="22">
        <v>55625.19</v>
      </c>
      <c r="J35" s="22">
        <v>20703.099999999999</v>
      </c>
      <c r="K35" s="22">
        <v>764138.5</v>
      </c>
      <c r="L35" s="22">
        <v>351401.52</v>
      </c>
      <c r="M35" s="22">
        <v>13392.76</v>
      </c>
      <c r="N35" s="22">
        <v>13741.69</v>
      </c>
    </row>
    <row r="36" spans="1:14" ht="16" x14ac:dyDescent="0.2">
      <c r="A36" s="1" t="s">
        <v>25</v>
      </c>
      <c r="B36" s="27"/>
      <c r="C36" s="13"/>
      <c r="D36" s="16"/>
      <c r="E36" s="16"/>
      <c r="F36" s="16"/>
      <c r="G36" s="16"/>
      <c r="H36" s="16"/>
      <c r="I36" s="22"/>
      <c r="J36" s="22"/>
    </row>
    <row r="37" spans="1:14" ht="32" x14ac:dyDescent="0.2">
      <c r="A37" s="3" t="s">
        <v>26</v>
      </c>
      <c r="B37" s="27"/>
      <c r="C37" s="15"/>
      <c r="D37" s="16"/>
      <c r="E37" s="16"/>
      <c r="F37" s="16"/>
      <c r="G37" s="16"/>
      <c r="H37" s="16"/>
      <c r="I37" s="22"/>
      <c r="J37" s="22"/>
    </row>
    <row r="38" spans="1:14" ht="32" x14ac:dyDescent="0.2">
      <c r="A38" s="3" t="s">
        <v>39</v>
      </c>
      <c r="B38" s="27"/>
      <c r="C38" s="15"/>
      <c r="D38" s="16"/>
      <c r="E38" s="16"/>
      <c r="F38" s="16"/>
      <c r="G38" s="16"/>
      <c r="H38" s="16"/>
      <c r="I38" s="22"/>
      <c r="J38" s="22"/>
    </row>
    <row r="39" spans="1:14" ht="32" x14ac:dyDescent="0.2">
      <c r="A39" s="3" t="s">
        <v>40</v>
      </c>
      <c r="B39" s="27"/>
      <c r="C39" s="15"/>
      <c r="D39" s="16"/>
      <c r="E39" s="16"/>
      <c r="F39" s="16"/>
      <c r="G39" s="16"/>
      <c r="H39" s="16"/>
      <c r="I39" s="22"/>
      <c r="J39" s="22"/>
    </row>
    <row r="40" spans="1:14" ht="32" x14ac:dyDescent="0.2">
      <c r="A40" s="3" t="s">
        <v>41</v>
      </c>
      <c r="B40" s="27"/>
      <c r="C40" s="15"/>
      <c r="D40" s="16"/>
      <c r="E40" s="16"/>
      <c r="F40" s="16"/>
      <c r="G40" s="16"/>
      <c r="H40" s="16"/>
      <c r="I40" s="22"/>
      <c r="J40" s="22"/>
    </row>
    <row r="41" spans="1:14" ht="32" x14ac:dyDescent="0.2">
      <c r="A41" s="3" t="s">
        <v>42</v>
      </c>
      <c r="B41" s="27"/>
      <c r="C41" s="15"/>
      <c r="D41" s="16"/>
      <c r="E41" s="16"/>
      <c r="F41" s="16"/>
      <c r="G41" s="16"/>
      <c r="H41" s="16"/>
      <c r="I41" s="22"/>
      <c r="J41" s="22"/>
    </row>
    <row r="42" spans="1:14" ht="32" x14ac:dyDescent="0.2">
      <c r="A42" s="3" t="s">
        <v>27</v>
      </c>
      <c r="B42" s="27"/>
      <c r="C42" s="15"/>
      <c r="D42" s="16"/>
      <c r="E42" s="16"/>
      <c r="F42" s="16"/>
      <c r="G42" s="16"/>
      <c r="H42" s="16"/>
      <c r="I42" s="22"/>
      <c r="J42" s="22"/>
    </row>
    <row r="43" spans="1:14" ht="32" x14ac:dyDescent="0.2">
      <c r="A43" s="3" t="s">
        <v>43</v>
      </c>
      <c r="B43" s="27"/>
      <c r="C43" s="15"/>
      <c r="D43" s="16"/>
      <c r="E43" s="16"/>
      <c r="F43" s="16"/>
      <c r="G43" s="16"/>
      <c r="H43" s="16"/>
      <c r="I43" s="22"/>
      <c r="J43" s="22"/>
    </row>
    <row r="44" spans="1:14" ht="64" customHeight="1" x14ac:dyDescent="0.2">
      <c r="A44" s="3"/>
      <c r="B44" s="27"/>
      <c r="C44" s="15"/>
      <c r="D44" s="16"/>
      <c r="E44" s="16"/>
      <c r="F44" s="16"/>
      <c r="G44" s="16"/>
      <c r="H44" s="16"/>
      <c r="I44" s="22"/>
      <c r="J44" s="22"/>
    </row>
    <row r="45" spans="1:14" ht="17" x14ac:dyDescent="0.2">
      <c r="A45" s="4" t="s">
        <v>0</v>
      </c>
      <c r="B45" s="5" t="s">
        <v>90</v>
      </c>
      <c r="C45" s="5" t="s">
        <v>78</v>
      </c>
      <c r="D45" s="5" t="s">
        <v>79</v>
      </c>
      <c r="E45" s="5" t="s">
        <v>80</v>
      </c>
      <c r="F45" s="5" t="s">
        <v>81</v>
      </c>
      <c r="G45" s="5" t="s">
        <v>82</v>
      </c>
      <c r="H45" s="5" t="s">
        <v>83</v>
      </c>
      <c r="I45" s="5" t="s">
        <v>84</v>
      </c>
      <c r="J45" s="5" t="s">
        <v>85</v>
      </c>
      <c r="K45" s="5" t="s">
        <v>86</v>
      </c>
      <c r="L45" s="5" t="s">
        <v>87</v>
      </c>
      <c r="M45" s="5" t="s">
        <v>88</v>
      </c>
      <c r="N45" s="5" t="s">
        <v>89</v>
      </c>
    </row>
    <row r="46" spans="1:14" ht="16" x14ac:dyDescent="0.2">
      <c r="A46" s="1" t="s">
        <v>44</v>
      </c>
      <c r="B46" s="27"/>
      <c r="C46" s="13"/>
      <c r="D46" s="16"/>
      <c r="E46" s="16"/>
      <c r="F46" s="16"/>
      <c r="G46" s="16"/>
      <c r="H46" s="16"/>
      <c r="I46" s="22"/>
      <c r="J46" s="22"/>
    </row>
    <row r="47" spans="1:14" ht="32" x14ac:dyDescent="0.2">
      <c r="A47" s="3" t="s">
        <v>45</v>
      </c>
      <c r="B47" s="27"/>
      <c r="C47" s="15"/>
      <c r="D47" s="16"/>
      <c r="E47" s="16"/>
      <c r="F47" s="16"/>
      <c r="G47" s="16"/>
      <c r="H47" s="16"/>
      <c r="I47" s="22"/>
      <c r="J47" s="22"/>
    </row>
    <row r="48" spans="1:14" ht="32" x14ac:dyDescent="0.2">
      <c r="A48" s="3" t="s">
        <v>46</v>
      </c>
      <c r="B48" s="27"/>
      <c r="C48" s="15"/>
      <c r="D48" s="16"/>
      <c r="E48" s="16"/>
      <c r="F48" s="16"/>
      <c r="G48" s="16"/>
      <c r="H48" s="16"/>
      <c r="I48" s="22"/>
      <c r="J48" s="22"/>
    </row>
    <row r="49" spans="1:14" ht="32" x14ac:dyDescent="0.2">
      <c r="A49" s="3" t="s">
        <v>47</v>
      </c>
      <c r="B49" s="27"/>
      <c r="C49" s="15"/>
      <c r="D49" s="16"/>
      <c r="E49" s="16"/>
      <c r="F49" s="16"/>
      <c r="G49" s="16"/>
      <c r="H49" s="16"/>
      <c r="I49" s="22"/>
      <c r="J49" s="22"/>
    </row>
    <row r="50" spans="1:14" ht="32" x14ac:dyDescent="0.2">
      <c r="A50" s="3" t="s">
        <v>48</v>
      </c>
      <c r="B50" s="27"/>
      <c r="C50" s="15"/>
      <c r="D50" s="16"/>
      <c r="E50" s="16"/>
      <c r="F50" s="16"/>
      <c r="G50" s="16"/>
      <c r="H50" s="16"/>
      <c r="I50" s="22"/>
      <c r="J50" s="22"/>
    </row>
    <row r="51" spans="1:14" ht="32" x14ac:dyDescent="0.2">
      <c r="A51" s="3" t="s">
        <v>49</v>
      </c>
      <c r="B51" s="27"/>
      <c r="C51" s="15"/>
      <c r="D51" s="16"/>
      <c r="E51" s="16"/>
      <c r="F51" s="16"/>
      <c r="G51" s="16"/>
      <c r="H51" s="16"/>
      <c r="I51" s="22"/>
      <c r="J51" s="22"/>
    </row>
    <row r="52" spans="1:14" ht="32" x14ac:dyDescent="0.2">
      <c r="A52" s="3" t="s">
        <v>50</v>
      </c>
      <c r="B52" s="27"/>
      <c r="C52" s="15"/>
      <c r="D52" s="16"/>
      <c r="E52" s="16"/>
      <c r="F52" s="16"/>
      <c r="G52" s="16"/>
      <c r="H52" s="16"/>
      <c r="I52" s="22"/>
      <c r="J52" s="22"/>
    </row>
    <row r="53" spans="1:14" s="11" customFormat="1" ht="32" x14ac:dyDescent="0.2">
      <c r="A53" s="3" t="s">
        <v>51</v>
      </c>
      <c r="B53" s="27"/>
      <c r="C53" s="15"/>
      <c r="D53" s="16"/>
      <c r="E53" s="16"/>
      <c r="F53" s="16"/>
      <c r="G53" s="16"/>
      <c r="H53" s="16"/>
      <c r="I53" s="22"/>
      <c r="J53" s="22"/>
      <c r="K53"/>
      <c r="L53"/>
      <c r="M53"/>
      <c r="N53"/>
    </row>
    <row r="54" spans="1:14" ht="16" x14ac:dyDescent="0.2">
      <c r="A54" s="1" t="s">
        <v>28</v>
      </c>
      <c r="B54" s="27">
        <f t="shared" si="0"/>
        <v>16612448.33</v>
      </c>
      <c r="C54" s="13"/>
      <c r="D54" s="12"/>
      <c r="E54" s="12"/>
      <c r="F54" s="12"/>
      <c r="G54" s="12">
        <f>G55+G56+G57+G58+G59+G60+G61+G63+G62+G63</f>
        <v>5973600</v>
      </c>
      <c r="H54" s="12">
        <f>H55+H56+H57+H58+H60+H59+H61+H62+H63</f>
        <v>3379353.01</v>
      </c>
      <c r="I54" s="12">
        <f>I55+I56+I57+I58+I60+I59+I61+I62+I63</f>
        <v>6834446.3300000001</v>
      </c>
      <c r="J54" s="25">
        <v>43654.1</v>
      </c>
      <c r="K54" s="11"/>
      <c r="L54" s="9">
        <f>L56</f>
        <v>248921.01</v>
      </c>
      <c r="M54" s="11"/>
      <c r="N54" s="9">
        <f>N55+N60</f>
        <v>132473.88</v>
      </c>
    </row>
    <row r="55" spans="1:14" ht="16" x14ac:dyDescent="0.2">
      <c r="A55" s="3" t="s">
        <v>29</v>
      </c>
      <c r="B55" s="27">
        <f t="shared" si="0"/>
        <v>1493597.27</v>
      </c>
      <c r="C55" s="15"/>
      <c r="D55" s="16"/>
      <c r="E55" s="16"/>
      <c r="F55" s="16"/>
      <c r="G55" s="16"/>
      <c r="H55" s="16">
        <v>791253.01</v>
      </c>
      <c r="I55" s="22">
        <v>568696.28</v>
      </c>
      <c r="J55" s="22">
        <v>43654.1</v>
      </c>
      <c r="N55" s="6">
        <v>89993.88</v>
      </c>
    </row>
    <row r="56" spans="1:14" ht="32" x14ac:dyDescent="0.2">
      <c r="A56" s="3" t="s">
        <v>30</v>
      </c>
      <c r="B56" s="27">
        <f t="shared" si="0"/>
        <v>248921.01</v>
      </c>
      <c r="C56" s="15"/>
      <c r="D56" s="16"/>
      <c r="E56" s="16"/>
      <c r="F56" s="16"/>
      <c r="G56" s="16"/>
      <c r="H56" s="16"/>
      <c r="I56" s="22"/>
      <c r="J56" s="22"/>
      <c r="L56" s="6">
        <v>248921.01</v>
      </c>
    </row>
    <row r="57" spans="1:14" ht="32" x14ac:dyDescent="0.2">
      <c r="A57" s="3" t="s">
        <v>31</v>
      </c>
      <c r="B57" s="27"/>
      <c r="C57" s="15"/>
      <c r="D57" s="16"/>
      <c r="E57" s="16"/>
      <c r="F57" s="16"/>
      <c r="G57" s="16"/>
      <c r="H57" s="16"/>
      <c r="I57" s="22"/>
      <c r="J57" s="22"/>
    </row>
    <row r="58" spans="1:14" ht="32" x14ac:dyDescent="0.2">
      <c r="A58" s="3" t="s">
        <v>32</v>
      </c>
      <c r="B58" s="27"/>
      <c r="C58" s="15"/>
      <c r="D58" s="16"/>
      <c r="E58" s="16"/>
      <c r="F58" s="16"/>
      <c r="G58" s="16"/>
      <c r="H58" s="16"/>
      <c r="I58" s="22"/>
      <c r="J58" s="22"/>
    </row>
    <row r="59" spans="1:14" ht="32" x14ac:dyDescent="0.2">
      <c r="A59" s="3" t="s">
        <v>33</v>
      </c>
      <c r="B59" s="27">
        <f t="shared" si="0"/>
        <v>1142210.05</v>
      </c>
      <c r="C59" s="15"/>
      <c r="D59" s="16"/>
      <c r="E59" s="16"/>
      <c r="F59" s="16"/>
      <c r="G59" s="16"/>
      <c r="H59" s="16">
        <v>294340</v>
      </c>
      <c r="I59" s="22">
        <v>847870.05</v>
      </c>
      <c r="J59" s="22"/>
    </row>
    <row r="60" spans="1:14" ht="16" x14ac:dyDescent="0.2">
      <c r="A60" s="3" t="s">
        <v>52</v>
      </c>
      <c r="B60" s="27"/>
      <c r="C60" s="15"/>
      <c r="D60" s="16"/>
      <c r="E60" s="16"/>
      <c r="F60" s="16"/>
      <c r="G60" s="16"/>
      <c r="H60" s="16"/>
      <c r="I60" s="22"/>
      <c r="J60" s="22"/>
      <c r="N60" s="6">
        <v>42480</v>
      </c>
    </row>
    <row r="61" spans="1:14" ht="16" x14ac:dyDescent="0.2">
      <c r="A61" s="3" t="s">
        <v>53</v>
      </c>
      <c r="B61" s="27">
        <f t="shared" si="0"/>
        <v>13685240</v>
      </c>
      <c r="C61" s="15"/>
      <c r="D61" s="16"/>
      <c r="E61" s="16"/>
      <c r="F61" s="16"/>
      <c r="G61" s="16">
        <v>5973600</v>
      </c>
      <c r="H61" s="16">
        <v>2293760</v>
      </c>
      <c r="I61" s="22">
        <v>5417880</v>
      </c>
      <c r="J61" s="22"/>
    </row>
    <row r="62" spans="1:14" ht="16" x14ac:dyDescent="0.2">
      <c r="A62" s="3" t="s">
        <v>34</v>
      </c>
      <c r="B62" s="27"/>
      <c r="C62" s="15"/>
      <c r="D62" s="16"/>
      <c r="E62" s="16"/>
      <c r="F62" s="16"/>
      <c r="G62" s="16"/>
      <c r="H62" s="16"/>
      <c r="I62" s="22"/>
      <c r="J62" s="22"/>
    </row>
    <row r="63" spans="1:14" ht="32" x14ac:dyDescent="0.2">
      <c r="A63" s="3" t="s">
        <v>54</v>
      </c>
      <c r="B63" s="27"/>
      <c r="C63" s="15"/>
      <c r="D63" s="16"/>
      <c r="E63" s="16"/>
      <c r="F63" s="16"/>
      <c r="G63" s="16"/>
      <c r="H63" s="16"/>
      <c r="I63" s="22"/>
      <c r="J63" s="22"/>
    </row>
    <row r="64" spans="1:14" ht="16" x14ac:dyDescent="0.2">
      <c r="A64" s="1" t="s">
        <v>55</v>
      </c>
      <c r="B64" s="27"/>
      <c r="C64" s="13"/>
      <c r="D64" s="16"/>
      <c r="E64" s="16"/>
      <c r="F64" s="16"/>
      <c r="G64" s="16"/>
      <c r="H64" s="16"/>
      <c r="I64" s="22"/>
      <c r="J64" s="22"/>
    </row>
    <row r="65" spans="1:14" ht="16" x14ac:dyDescent="0.2">
      <c r="A65" s="3" t="s">
        <v>56</v>
      </c>
      <c r="B65" s="27"/>
      <c r="C65" s="15"/>
      <c r="D65" s="16"/>
      <c r="E65" s="16"/>
      <c r="F65" s="16"/>
      <c r="G65" s="16"/>
      <c r="H65" s="16"/>
      <c r="I65" s="22"/>
      <c r="J65" s="22"/>
    </row>
    <row r="66" spans="1:14" ht="16" x14ac:dyDescent="0.2">
      <c r="A66" s="3" t="s">
        <v>57</v>
      </c>
      <c r="B66" s="27"/>
      <c r="C66" s="15"/>
      <c r="D66" s="16"/>
      <c r="E66" s="16"/>
      <c r="F66" s="16"/>
      <c r="G66" s="16"/>
      <c r="H66" s="16"/>
      <c r="I66" s="22"/>
      <c r="J66" s="22"/>
    </row>
    <row r="67" spans="1:14" ht="32" x14ac:dyDescent="0.2">
      <c r="A67" s="3" t="s">
        <v>58</v>
      </c>
      <c r="B67" s="27"/>
      <c r="C67" s="15"/>
      <c r="D67" s="16"/>
      <c r="E67" s="16"/>
      <c r="F67" s="16"/>
      <c r="G67" s="16"/>
      <c r="H67" s="16"/>
      <c r="I67" s="22"/>
      <c r="J67" s="22"/>
    </row>
    <row r="68" spans="1:14" ht="48" x14ac:dyDescent="0.2">
      <c r="A68" s="3" t="s">
        <v>59</v>
      </c>
      <c r="B68" s="27"/>
      <c r="C68" s="15"/>
      <c r="D68" s="16"/>
      <c r="E68" s="16"/>
      <c r="F68" s="16"/>
      <c r="G68" s="16"/>
      <c r="H68" s="16"/>
      <c r="I68" s="22"/>
      <c r="J68" s="22"/>
    </row>
    <row r="69" spans="1:14" ht="32" x14ac:dyDescent="0.2">
      <c r="A69" s="1" t="s">
        <v>60</v>
      </c>
      <c r="B69" s="27"/>
      <c r="C69" s="13"/>
      <c r="D69" s="16"/>
      <c r="E69" s="16"/>
      <c r="F69" s="16"/>
      <c r="G69" s="16"/>
      <c r="H69" s="16"/>
      <c r="I69" s="22"/>
      <c r="J69" s="22"/>
    </row>
    <row r="70" spans="1:14" ht="16" x14ac:dyDescent="0.2">
      <c r="A70" s="3" t="s">
        <v>61</v>
      </c>
      <c r="B70" s="27"/>
      <c r="C70" s="15"/>
      <c r="D70" s="16"/>
      <c r="E70" s="16"/>
      <c r="F70" s="16"/>
      <c r="G70" s="16"/>
      <c r="H70" s="16"/>
      <c r="I70" s="22"/>
      <c r="J70" s="22"/>
    </row>
    <row r="71" spans="1:14" ht="32" x14ac:dyDescent="0.2">
      <c r="A71" s="3" t="s">
        <v>62</v>
      </c>
      <c r="B71" s="27"/>
      <c r="C71" s="15"/>
      <c r="D71" s="16"/>
      <c r="E71" s="16"/>
      <c r="F71" s="16"/>
      <c r="G71" s="16"/>
      <c r="H71" s="16"/>
      <c r="I71" s="22"/>
      <c r="J71" s="22"/>
    </row>
    <row r="72" spans="1:14" ht="16" x14ac:dyDescent="0.2">
      <c r="A72" s="1" t="s">
        <v>63</v>
      </c>
      <c r="B72" s="27"/>
      <c r="C72" s="13"/>
      <c r="D72" s="16"/>
      <c r="E72" s="16"/>
      <c r="F72" s="16"/>
      <c r="G72" s="16"/>
      <c r="H72" s="16"/>
      <c r="I72" s="22"/>
      <c r="J72" s="22"/>
    </row>
    <row r="73" spans="1:14" ht="32" x14ac:dyDescent="0.2">
      <c r="A73" s="3" t="s">
        <v>64</v>
      </c>
      <c r="B73" s="27"/>
      <c r="C73" s="15"/>
      <c r="D73" s="16"/>
      <c r="E73" s="16"/>
      <c r="F73" s="16"/>
      <c r="G73" s="16"/>
      <c r="H73" s="16"/>
      <c r="I73" s="22"/>
      <c r="J73" s="22"/>
    </row>
    <row r="74" spans="1:14" ht="32" x14ac:dyDescent="0.2">
      <c r="A74" s="3" t="s">
        <v>65</v>
      </c>
      <c r="B74" s="27"/>
      <c r="C74" s="15"/>
      <c r="D74" s="16"/>
      <c r="E74" s="16"/>
      <c r="F74" s="16"/>
      <c r="G74" s="16"/>
      <c r="H74" s="16"/>
      <c r="I74" s="22"/>
      <c r="J74" s="22"/>
    </row>
    <row r="75" spans="1:14" ht="32" x14ac:dyDescent="0.2">
      <c r="A75" s="3" t="s">
        <v>66</v>
      </c>
      <c r="B75" s="27"/>
      <c r="C75" s="15"/>
      <c r="D75" s="16"/>
      <c r="E75" s="16"/>
      <c r="F75" s="16"/>
      <c r="G75" s="16"/>
      <c r="H75" s="16"/>
      <c r="I75" s="22"/>
      <c r="J75" s="22"/>
    </row>
    <row r="76" spans="1:14" ht="163" customHeight="1" x14ac:dyDescent="0.2">
      <c r="A76" s="3"/>
      <c r="B76" s="27"/>
      <c r="C76" s="15"/>
      <c r="D76" s="16"/>
      <c r="E76" s="16"/>
      <c r="F76" s="16"/>
      <c r="G76" s="16"/>
      <c r="H76" s="16"/>
      <c r="I76" s="22"/>
      <c r="J76" s="22"/>
    </row>
    <row r="77" spans="1:14" ht="16" x14ac:dyDescent="0.2">
      <c r="A77" s="28" t="s">
        <v>35</v>
      </c>
      <c r="B77" s="33">
        <f t="shared" ref="B77" si="2">C77+D77+E77+F77+G77+H77+I77+J77+K77+L77+M77+N77</f>
        <v>233257636.86000001</v>
      </c>
      <c r="C77" s="29">
        <f>C10+C16</f>
        <v>649202.42999999993</v>
      </c>
      <c r="D77" s="29">
        <f>D9</f>
        <v>14789653.190000001</v>
      </c>
      <c r="E77" s="29">
        <f>E9</f>
        <v>9871203.1799999997</v>
      </c>
      <c r="F77" s="29">
        <f>F9</f>
        <v>15982600.280000001</v>
      </c>
      <c r="G77" s="29">
        <f>G10+G16+G26+G54</f>
        <v>35438728.659999996</v>
      </c>
      <c r="H77" s="29">
        <f t="shared" ref="H77:N77" si="3">H9</f>
        <v>24981841.339999996</v>
      </c>
      <c r="I77" s="34">
        <f t="shared" si="3"/>
        <v>26024482.469999999</v>
      </c>
      <c r="J77" s="34">
        <f t="shared" si="3"/>
        <v>20265050.840000004</v>
      </c>
      <c r="K77" s="35">
        <f t="shared" si="3"/>
        <v>19255513.869999997</v>
      </c>
      <c r="L77" s="35">
        <f t="shared" si="3"/>
        <v>20897411.050000001</v>
      </c>
      <c r="M77" s="35">
        <f t="shared" si="3"/>
        <v>28926119.440000001</v>
      </c>
      <c r="N77" s="36">
        <f t="shared" si="3"/>
        <v>16175830.110000001</v>
      </c>
    </row>
    <row r="78" spans="1:14" x14ac:dyDescent="0.2">
      <c r="A78" s="2"/>
      <c r="B78" s="16"/>
      <c r="C78" s="15"/>
      <c r="D78" s="16"/>
      <c r="E78" s="16"/>
      <c r="F78" s="16"/>
      <c r="G78" s="16"/>
      <c r="H78" s="16"/>
      <c r="I78" s="22"/>
      <c r="J78" s="22"/>
    </row>
    <row r="79" spans="1:14" ht="16" x14ac:dyDescent="0.2">
      <c r="A79" s="37" t="s">
        <v>67</v>
      </c>
      <c r="B79" s="38"/>
      <c r="C79" s="38"/>
      <c r="D79" s="38"/>
      <c r="E79" s="38"/>
      <c r="F79" s="38"/>
      <c r="G79" s="38"/>
      <c r="H79" s="38"/>
      <c r="I79" s="39"/>
      <c r="J79" s="39"/>
      <c r="K79" s="40"/>
      <c r="L79" s="40"/>
      <c r="M79" s="40"/>
      <c r="N79" s="40"/>
    </row>
    <row r="80" spans="1:14" ht="16" x14ac:dyDescent="0.2">
      <c r="A80" s="1" t="s">
        <v>68</v>
      </c>
      <c r="B80" s="16"/>
      <c r="C80" s="13"/>
      <c r="D80" s="16"/>
      <c r="E80" s="16"/>
      <c r="F80" s="16"/>
      <c r="G80" s="16"/>
      <c r="H80" s="16"/>
      <c r="I80" s="22"/>
      <c r="J80" s="22"/>
    </row>
    <row r="81" spans="1:14" ht="32" x14ac:dyDescent="0.2">
      <c r="A81" s="3" t="s">
        <v>69</v>
      </c>
      <c r="B81" s="16"/>
      <c r="C81" s="15"/>
      <c r="D81" s="16"/>
      <c r="E81" s="16"/>
      <c r="F81" s="16"/>
      <c r="G81" s="16"/>
      <c r="H81" s="16"/>
      <c r="I81" s="22"/>
      <c r="J81" s="22"/>
    </row>
    <row r="82" spans="1:14" ht="32" x14ac:dyDescent="0.2">
      <c r="A82" s="3" t="s">
        <v>70</v>
      </c>
      <c r="B82" s="16"/>
      <c r="C82" s="15"/>
      <c r="D82" s="16"/>
      <c r="E82" s="16"/>
      <c r="F82" s="16"/>
      <c r="G82" s="16"/>
      <c r="H82" s="16"/>
      <c r="I82" s="22"/>
      <c r="J82" s="22"/>
    </row>
    <row r="83" spans="1:14" ht="16" x14ac:dyDescent="0.2">
      <c r="A83" s="1" t="s">
        <v>71</v>
      </c>
      <c r="B83" s="16"/>
      <c r="C83" s="13"/>
      <c r="D83" s="16"/>
      <c r="E83" s="16"/>
      <c r="F83" s="16"/>
      <c r="G83" s="16"/>
      <c r="H83" s="16"/>
      <c r="I83" s="22"/>
      <c r="J83" s="22"/>
    </row>
    <row r="84" spans="1:14" ht="16" x14ac:dyDescent="0.2">
      <c r="A84" s="3" t="s">
        <v>72</v>
      </c>
      <c r="B84" s="16"/>
      <c r="C84" s="15"/>
      <c r="D84" s="16"/>
      <c r="E84" s="16"/>
      <c r="F84" s="16"/>
      <c r="G84" s="16"/>
      <c r="H84" s="16"/>
      <c r="I84" s="22"/>
      <c r="J84" s="22"/>
    </row>
    <row r="85" spans="1:14" x14ac:dyDescent="0.2">
      <c r="A85" s="3"/>
      <c r="B85" s="16"/>
      <c r="C85" s="15"/>
      <c r="D85" s="16"/>
      <c r="E85" s="16"/>
      <c r="F85" s="16"/>
      <c r="G85" s="16"/>
      <c r="H85" s="16"/>
      <c r="I85" s="22"/>
      <c r="J85" s="22"/>
    </row>
    <row r="86" spans="1:14" ht="17" x14ac:dyDescent="0.2">
      <c r="A86" s="4" t="s">
        <v>0</v>
      </c>
      <c r="B86" s="5" t="s">
        <v>90</v>
      </c>
      <c r="C86" s="5" t="s">
        <v>78</v>
      </c>
      <c r="D86" s="5" t="s">
        <v>79</v>
      </c>
      <c r="E86" s="5" t="s">
        <v>80</v>
      </c>
      <c r="F86" s="5" t="s">
        <v>81</v>
      </c>
      <c r="G86" s="5" t="s">
        <v>82</v>
      </c>
      <c r="H86" s="5" t="s">
        <v>83</v>
      </c>
      <c r="I86" s="5" t="s">
        <v>84</v>
      </c>
      <c r="J86" s="5" t="s">
        <v>85</v>
      </c>
      <c r="K86" s="5" t="s">
        <v>86</v>
      </c>
      <c r="L86" s="5" t="s">
        <v>87</v>
      </c>
      <c r="M86" s="5" t="s">
        <v>88</v>
      </c>
      <c r="N86" s="5" t="s">
        <v>89</v>
      </c>
    </row>
    <row r="87" spans="1:14" ht="32" x14ac:dyDescent="0.2">
      <c r="A87" s="3" t="s">
        <v>73</v>
      </c>
      <c r="B87" s="16"/>
      <c r="C87" s="15"/>
      <c r="D87" s="16"/>
      <c r="E87" s="16"/>
      <c r="F87" s="16"/>
      <c r="G87" s="16"/>
      <c r="H87" s="16"/>
      <c r="I87" s="22"/>
      <c r="J87" s="22"/>
    </row>
    <row r="88" spans="1:14" ht="16" x14ac:dyDescent="0.2">
      <c r="A88" s="1" t="s">
        <v>74</v>
      </c>
      <c r="B88" s="16"/>
      <c r="C88" s="13"/>
      <c r="D88" s="16"/>
      <c r="E88" s="16"/>
      <c r="F88" s="16"/>
      <c r="G88" s="16"/>
      <c r="H88" s="16"/>
      <c r="I88" s="22"/>
      <c r="J88" s="22"/>
    </row>
    <row r="89" spans="1:14" ht="32" x14ac:dyDescent="0.2">
      <c r="A89" s="3" t="s">
        <v>75</v>
      </c>
      <c r="B89" s="16"/>
      <c r="C89" s="15"/>
      <c r="D89" s="16"/>
      <c r="E89" s="16"/>
      <c r="F89" s="16"/>
      <c r="G89" s="16"/>
      <c r="H89" s="16"/>
      <c r="I89" s="22"/>
      <c r="J89" s="22"/>
    </row>
    <row r="90" spans="1:14" ht="16" x14ac:dyDescent="0.2">
      <c r="A90" s="28" t="s">
        <v>76</v>
      </c>
      <c r="B90" s="29"/>
      <c r="C90" s="29"/>
      <c r="D90" s="29"/>
      <c r="E90" s="29"/>
      <c r="F90" s="29"/>
      <c r="G90" s="29"/>
      <c r="H90" s="29"/>
      <c r="I90" s="30"/>
      <c r="J90" s="30"/>
      <c r="K90" s="31"/>
      <c r="L90" s="31"/>
      <c r="M90" s="31"/>
      <c r="N90" s="32"/>
    </row>
    <row r="91" spans="1:14" x14ac:dyDescent="0.2">
      <c r="B91" s="16"/>
      <c r="C91" s="16"/>
      <c r="D91" s="16"/>
      <c r="E91" s="16"/>
      <c r="F91" s="16"/>
      <c r="G91" s="16"/>
      <c r="H91" s="16"/>
      <c r="I91" s="22"/>
      <c r="J91" s="22"/>
    </row>
    <row r="92" spans="1:14" ht="34" x14ac:dyDescent="0.2">
      <c r="A92" s="42" t="s">
        <v>77</v>
      </c>
      <c r="B92" s="43">
        <f t="shared" ref="B92:N92" si="4">B77</f>
        <v>233257636.86000001</v>
      </c>
      <c r="C92" s="43">
        <f t="shared" si="4"/>
        <v>649202.42999999993</v>
      </c>
      <c r="D92" s="43">
        <f t="shared" si="4"/>
        <v>14789653.190000001</v>
      </c>
      <c r="E92" s="43">
        <f t="shared" si="4"/>
        <v>9871203.1799999997</v>
      </c>
      <c r="F92" s="43">
        <f t="shared" si="4"/>
        <v>15982600.280000001</v>
      </c>
      <c r="G92" s="43">
        <f t="shared" si="4"/>
        <v>35438728.659999996</v>
      </c>
      <c r="H92" s="43">
        <f t="shared" si="4"/>
        <v>24981841.339999996</v>
      </c>
      <c r="I92" s="43">
        <f t="shared" si="4"/>
        <v>26024482.469999999</v>
      </c>
      <c r="J92" s="43">
        <f t="shared" si="4"/>
        <v>20265050.840000004</v>
      </c>
      <c r="K92" s="44">
        <f t="shared" si="4"/>
        <v>19255513.869999997</v>
      </c>
      <c r="L92" s="44">
        <f t="shared" si="4"/>
        <v>20897411.050000001</v>
      </c>
      <c r="M92" s="44">
        <f t="shared" si="4"/>
        <v>28926119.440000001</v>
      </c>
      <c r="N92" s="45">
        <f t="shared" si="4"/>
        <v>16175830.110000001</v>
      </c>
    </row>
    <row r="93" spans="1:14" x14ac:dyDescent="0.2">
      <c r="A93" s="11" t="s">
        <v>91</v>
      </c>
      <c r="B93" s="11"/>
      <c r="H93" s="10"/>
    </row>
    <row r="94" spans="1:14" x14ac:dyDescent="0.2">
      <c r="A94" s="11" t="s">
        <v>96</v>
      </c>
      <c r="B94" s="11"/>
      <c r="H94" s="10"/>
    </row>
    <row r="95" spans="1:14" x14ac:dyDescent="0.2">
      <c r="A95" s="54" t="s">
        <v>97</v>
      </c>
      <c r="B95" s="54"/>
      <c r="C95" s="26"/>
      <c r="D95" s="26"/>
    </row>
    <row r="96" spans="1:14" x14ac:dyDescent="0.2">
      <c r="A96" s="11"/>
      <c r="B96" s="11"/>
    </row>
    <row r="97" spans="1:5" x14ac:dyDescent="0.2">
      <c r="A97" s="11" t="s">
        <v>98</v>
      </c>
      <c r="B97" s="11"/>
    </row>
    <row r="98" spans="1:5" x14ac:dyDescent="0.2">
      <c r="A98" s="11"/>
      <c r="B98" s="11"/>
    </row>
    <row r="99" spans="1:5" s="56" customFormat="1" x14ac:dyDescent="0.2">
      <c r="A99" s="55" t="s">
        <v>100</v>
      </c>
      <c r="C99" s="57"/>
      <c r="D99" s="57"/>
      <c r="E99" s="57"/>
    </row>
    <row r="100" spans="1:5" s="56" customFormat="1" x14ac:dyDescent="0.2">
      <c r="A100" s="55" t="s">
        <v>101</v>
      </c>
      <c r="C100" s="57"/>
      <c r="D100" s="57"/>
      <c r="E100" s="57"/>
    </row>
    <row r="101" spans="1:5" s="56" customFormat="1" x14ac:dyDescent="0.2">
      <c r="A101" s="58" t="s">
        <v>102</v>
      </c>
      <c r="C101" s="57"/>
      <c r="D101" s="57"/>
      <c r="E101" s="57"/>
    </row>
    <row r="102" spans="1:5" s="56" customFormat="1" x14ac:dyDescent="0.2">
      <c r="C102" s="57"/>
      <c r="D102" s="57"/>
      <c r="E102" s="57"/>
    </row>
    <row r="103" spans="1:5" s="56" customFormat="1" x14ac:dyDescent="0.2">
      <c r="A103" s="58" t="s">
        <v>99</v>
      </c>
      <c r="C103" s="57"/>
      <c r="D103" s="57"/>
      <c r="E103" s="57"/>
    </row>
    <row r="113" spans="4:6" x14ac:dyDescent="0.2">
      <c r="D113" s="6"/>
    </row>
    <row r="126" spans="4:6" x14ac:dyDescent="0.2">
      <c r="F126" s="6"/>
    </row>
    <row r="127" spans="4:6" x14ac:dyDescent="0.2">
      <c r="F127" s="6"/>
    </row>
    <row r="128" spans="4:6" x14ac:dyDescent="0.2">
      <c r="F128" s="6"/>
    </row>
    <row r="129" spans="6:6" x14ac:dyDescent="0.2">
      <c r="F129" s="6"/>
    </row>
    <row r="130" spans="6:6" x14ac:dyDescent="0.2">
      <c r="F130" s="6"/>
    </row>
    <row r="131" spans="6:6" x14ac:dyDescent="0.2">
      <c r="F131" s="6"/>
    </row>
    <row r="132" spans="6:6" x14ac:dyDescent="0.2">
      <c r="F132" s="6"/>
    </row>
    <row r="133" spans="6:6" x14ac:dyDescent="0.2">
      <c r="F133" s="6"/>
    </row>
    <row r="134" spans="6:6" x14ac:dyDescent="0.2">
      <c r="F134" s="6"/>
    </row>
  </sheetData>
  <printOptions horizontalCentered="1"/>
  <pageMargins left="0.25" right="0.25" top="0.75" bottom="0.75" header="0.3" footer="0.3"/>
  <pageSetup paperSize="5" scale="55" orientation="landscape" horizontalDpi="360" verticalDpi="360" r:id="rId1"/>
  <headerFooter>
    <oddHeader>&amp;L&amp;"Calibri,Normal"&amp;K000000&amp;G&amp;C&amp;"Calibri Bold,Negrita"&amp;16&amp;K000000Fondo Especial para el Desarrollo Agropecuario (FEDA) 
Ejecución de Gastos y Aplicaciones Financieras &amp;R&amp;"Calibri Bold,Negrita"&amp;14&amp;K000000Enero-Diciembre Año 2021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>
      <selection activeCell="B20" sqref="B20"/>
    </sheetView>
  </sheetViews>
  <sheetFormatPr baseColWidth="10" defaultRowHeight="15" x14ac:dyDescent="0.2"/>
  <cols>
    <col min="1" max="1" width="19.1640625" customWidth="1"/>
    <col min="2" max="2" width="16" customWidth="1"/>
  </cols>
  <sheetData>
    <row r="1" spans="1:3" x14ac:dyDescent="0.2">
      <c r="A1" t="s">
        <v>92</v>
      </c>
      <c r="B1" t="s">
        <v>93</v>
      </c>
      <c r="C1" t="s">
        <v>94</v>
      </c>
    </row>
    <row r="3" spans="1:3" x14ac:dyDescent="0.2">
      <c r="A3" s="10">
        <v>1384029.4</v>
      </c>
      <c r="B3" s="10">
        <v>34742.76</v>
      </c>
      <c r="C3">
        <v>98127.679999999993</v>
      </c>
    </row>
    <row r="4" spans="1:3" x14ac:dyDescent="0.2">
      <c r="A4" s="10">
        <v>2832985</v>
      </c>
      <c r="B4" s="10">
        <v>190444.74</v>
      </c>
      <c r="C4">
        <v>98266.09</v>
      </c>
    </row>
    <row r="5" spans="1:3" x14ac:dyDescent="0.2">
      <c r="A5" s="10">
        <v>1993350</v>
      </c>
      <c r="B5" s="10">
        <v>28315.5</v>
      </c>
      <c r="C5">
        <v>11512.43</v>
      </c>
    </row>
    <row r="6" spans="1:3" x14ac:dyDescent="0.2">
      <c r="A6" s="10">
        <v>341000</v>
      </c>
      <c r="B6" s="10">
        <v>9922.33</v>
      </c>
      <c r="C6">
        <v>207906.2</v>
      </c>
    </row>
    <row r="7" spans="1:3" x14ac:dyDescent="0.2">
      <c r="A7" s="10">
        <v>1384029.4</v>
      </c>
      <c r="B7" s="10"/>
      <c r="C7">
        <v>177492.49</v>
      </c>
    </row>
    <row r="8" spans="1:3" x14ac:dyDescent="0.2">
      <c r="A8" s="10">
        <v>2659500</v>
      </c>
      <c r="B8" s="10"/>
      <c r="C8">
        <v>188824.5</v>
      </c>
    </row>
    <row r="9" spans="1:3" x14ac:dyDescent="0.2">
      <c r="A9" s="10">
        <v>1788350</v>
      </c>
      <c r="B9" s="10"/>
      <c r="C9">
        <v>20151.97</v>
      </c>
    </row>
    <row r="10" spans="1:3" x14ac:dyDescent="0.2">
      <c r="A10" s="10">
        <v>60000</v>
      </c>
      <c r="B10" s="10"/>
      <c r="C10">
        <v>125717.75999999999</v>
      </c>
    </row>
    <row r="11" spans="1:3" x14ac:dyDescent="0.2">
      <c r="A11" s="10">
        <v>110000</v>
      </c>
      <c r="B11" s="10"/>
      <c r="C11">
        <v>126972.85</v>
      </c>
    </row>
    <row r="12" spans="1:3" x14ac:dyDescent="0.2">
      <c r="A12" s="10">
        <v>141500</v>
      </c>
      <c r="B12" s="10"/>
      <c r="C12">
        <v>16475.23</v>
      </c>
    </row>
    <row r="13" spans="1:3" x14ac:dyDescent="0.2">
      <c r="A13" s="10"/>
      <c r="B13" s="10"/>
    </row>
    <row r="14" spans="1:3" x14ac:dyDescent="0.2">
      <c r="A14" s="10">
        <f>SUM(A3:A13)</f>
        <v>12694743.800000001</v>
      </c>
      <c r="B14" s="10">
        <f>SUM(B3:B13)</f>
        <v>263425.33</v>
      </c>
      <c r="C14">
        <f>SUM(C3:C13)</f>
        <v>1071447.2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IGP AGOSTO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Microsoft Office User</cp:lastModifiedBy>
  <cp:lastPrinted>2022-02-14T13:25:34Z</cp:lastPrinted>
  <dcterms:created xsi:type="dcterms:W3CDTF">2018-04-17T18:57:16Z</dcterms:created>
  <dcterms:modified xsi:type="dcterms:W3CDTF">2022-02-14T13:26:11Z</dcterms:modified>
</cp:coreProperties>
</file>