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'!$A$1:$W$100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1"/>
  <c r="W17"/>
  <c r="W28"/>
  <c r="W27"/>
  <c r="W54"/>
  <c r="W53"/>
  <c r="V27"/>
  <c r="V17"/>
  <c r="V85"/>
  <c r="V87" s="1"/>
  <c r="W13"/>
  <c r="W14"/>
  <c r="W15"/>
  <c r="W16"/>
  <c r="W12"/>
  <c r="W20"/>
  <c r="W19"/>
  <c r="W21"/>
  <c r="W22"/>
  <c r="W23"/>
  <c r="W24"/>
  <c r="W25"/>
  <c r="W26"/>
  <c r="W18"/>
  <c r="W29"/>
  <c r="W30"/>
  <c r="W31"/>
  <c r="W32"/>
  <c r="W33"/>
  <c r="W34"/>
  <c r="W35"/>
  <c r="W36"/>
  <c r="V53"/>
  <c r="V11"/>
  <c r="U17"/>
  <c r="U27"/>
  <c r="T27"/>
  <c r="U53"/>
  <c r="W37"/>
  <c r="W38"/>
  <c r="W39"/>
  <c r="W40"/>
  <c r="W41"/>
  <c r="W42"/>
  <c r="W43"/>
  <c r="W44"/>
  <c r="W45"/>
  <c r="W46"/>
  <c r="W47"/>
  <c r="W48"/>
  <c r="W49"/>
  <c r="W50"/>
  <c r="W51"/>
  <c r="W52"/>
  <c r="U11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T53"/>
  <c r="T17"/>
  <c r="S53"/>
  <c r="T11"/>
  <c r="S85"/>
  <c r="S27"/>
  <c r="S17"/>
  <c r="S11"/>
  <c r="R53"/>
  <c r="R27"/>
  <c r="R85" s="1"/>
  <c r="R17"/>
  <c r="R11"/>
  <c r="Q27"/>
  <c r="Q85" s="1"/>
  <c r="Q17"/>
  <c r="Q11"/>
  <c r="P17"/>
  <c r="P11"/>
  <c r="P27"/>
  <c r="P85" s="1"/>
  <c r="B77"/>
  <c r="W85" l="1"/>
  <c r="U85"/>
  <c r="U87" s="1"/>
  <c r="T85"/>
  <c r="T87" s="1"/>
  <c r="C36"/>
  <c r="C34"/>
  <c r="C30"/>
  <c r="C24"/>
  <c r="C22"/>
  <c r="C18"/>
  <c r="C13"/>
  <c r="C12"/>
  <c r="C27"/>
  <c r="B53"/>
  <c r="B27"/>
  <c r="B17"/>
  <c r="B11"/>
  <c r="B85" l="1"/>
  <c r="E27"/>
  <c r="E17"/>
  <c r="D11"/>
  <c r="D27"/>
  <c r="D85" s="1"/>
  <c r="E11"/>
  <c r="E85" l="1"/>
  <c r="F80"/>
  <c r="G80"/>
  <c r="H80"/>
  <c r="I80"/>
  <c r="J80"/>
  <c r="K80"/>
  <c r="L80"/>
  <c r="M80"/>
  <c r="N80"/>
  <c r="O80"/>
  <c r="N77" l="1"/>
  <c r="N76" s="1"/>
  <c r="C11"/>
  <c r="F11"/>
  <c r="G11"/>
  <c r="H11"/>
  <c r="I11"/>
  <c r="J11"/>
  <c r="K11"/>
  <c r="L11"/>
  <c r="M11"/>
  <c r="N11"/>
  <c r="O11"/>
  <c r="C17"/>
  <c r="F17"/>
  <c r="G17"/>
  <c r="H17"/>
  <c r="I17"/>
  <c r="J17"/>
  <c r="K17"/>
  <c r="L17"/>
  <c r="M17"/>
  <c r="N17"/>
  <c r="O17"/>
  <c r="F27"/>
  <c r="G27"/>
  <c r="H27"/>
  <c r="I27"/>
  <c r="J27"/>
  <c r="K27"/>
  <c r="L27"/>
  <c r="M27"/>
  <c r="N27"/>
  <c r="O27"/>
  <c r="C37"/>
  <c r="F37"/>
  <c r="G37"/>
  <c r="H37"/>
  <c r="I37"/>
  <c r="J37"/>
  <c r="K37"/>
  <c r="L37"/>
  <c r="M37"/>
  <c r="N37"/>
  <c r="O37"/>
  <c r="C53"/>
  <c r="F53"/>
  <c r="G53"/>
  <c r="H53"/>
  <c r="I53"/>
  <c r="J53"/>
  <c r="K53"/>
  <c r="L53"/>
  <c r="M53"/>
  <c r="N53"/>
  <c r="O53"/>
  <c r="C63"/>
  <c r="F63"/>
  <c r="G63"/>
  <c r="H63"/>
  <c r="I63"/>
  <c r="J63"/>
  <c r="K63"/>
  <c r="L63"/>
  <c r="M63"/>
  <c r="N63"/>
  <c r="O63"/>
  <c r="C77"/>
  <c r="C76" s="1"/>
  <c r="F77"/>
  <c r="F76" s="1"/>
  <c r="G77"/>
  <c r="G76" s="1"/>
  <c r="H77"/>
  <c r="H76" s="1"/>
  <c r="I77"/>
  <c r="I76" s="1"/>
  <c r="J77"/>
  <c r="J76" s="1"/>
  <c r="K77"/>
  <c r="K76" s="1"/>
  <c r="L77"/>
  <c r="L76" s="1"/>
  <c r="M77"/>
  <c r="M76" s="1"/>
  <c r="O77"/>
  <c r="O76" s="1"/>
  <c r="O85" l="1"/>
  <c r="L85"/>
  <c r="M85"/>
  <c r="N85"/>
  <c r="K85"/>
  <c r="J85"/>
  <c r="I85"/>
  <c r="H85"/>
  <c r="G85"/>
  <c r="F85"/>
  <c r="C85"/>
</calcChain>
</file>

<file path=xl/sharedStrings.xml><?xml version="1.0" encoding="utf-8"?>
<sst xmlns="http://schemas.openxmlformats.org/spreadsheetml/2006/main" count="106" uniqueCount="103">
  <si>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</si>
  <si>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</si>
  <si>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</si>
  <si>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</si>
  <si>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</si>
  <si>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</si>
  <si>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</si>
  <si>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</si>
  <si>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</si>
  <si>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</si>
  <si>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</si>
  <si>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</si>
  <si>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</si>
  <si>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</si>
  <si>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</si>
  <si>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</si>
  <si>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</si>
  <si>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</si>
  <si>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</si>
  <si>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</si>
  <si>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</si>
  <si>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</si>
  <si>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</si>
  <si>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</si>
  <si>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</si>
  <si>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</si>
  <si>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</si>
  <si>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</si>
  <si>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</si>
  <si>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</si>
  <si>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</si>
  <si>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</si>
  <si>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</si>
  <si>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</si>
  <si>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</si>
  <si>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</si>
  <si>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</si>
  <si>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</si>
  <si>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</si>
  <si>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</si>
  <si>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</si>
  <si>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</si>
  <si>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</si>
  <si>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</si>
  <si>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</si>
  <si>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</si>
  <si>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</si>
  <si>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</si>
  <si>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</si>
  <si>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</si>
  <si>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</si>
  <si>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</si>
  <si>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</si>
  <si>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</si>
  <si>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</si>
  <si>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</si>
  <si>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</si>
  <si>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</si>
  <si>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</si>
  <si>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</si>
  <si>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</si>
  <si>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</si>
  <si>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</si>
  <si>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</si>
  <si>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</si>
  <si>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</si>
  <si>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</si>
  <si>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</si>
  <si>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</si>
  <si>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</si>
  <si>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</si>
  <si>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</si>
  <si>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</si>
  <si>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</si>
  <si>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</si>
  <si>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</si>
  <si>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</si>
  <si>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</si>
  <si>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</si>
  <si>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</si>
  <si>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</si>
  <si>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</si>
  <si>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</si>
  <si>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</si>
  <si>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</si>
  <si>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</si>
  <si>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</si>
  <si>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</si>
  <si>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</si>
  <si>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</si>
  <si>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</si>
  <si>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</si>
  <si>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</si>
  <si>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</si>
  <si>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</si>
  <si>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</si>
  <si>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</si>
  <si>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</si>
  <si>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</si>
  <si>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</si>
  <si>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</si>
  <si>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</si>
  <si>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ENERO-SEPTIEMBRE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</si>
</sst>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43" fontId="6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22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showGridLines="0" tabSelected="1" zoomScale="80" zoomScaleNormal="80" workbookViewId="0">
      <pane ySplit="9" topLeftCell="A28" activePane="bottomLeft" state="frozen"/>
      <selection pane="bottomLeft" activeCell="C6" sqref="C6"/>
    </sheetView>
  </sheetViews>
  <sheetFormatPr baseColWidth="10" defaultColWidth="11.42578125" defaultRowHeight="1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2" width="21" style="1" customWidth="1"/>
    <col min="23" max="23" width="24.7109375" style="14" bestFit="1" customWidth="1"/>
    <col min="24" max="24" width="13.140625" style="1" bestFit="1" customWidth="1"/>
    <col min="25" max="16384" width="11.42578125" style="1"/>
  </cols>
  <sheetData>
    <row r="2" spans="1:23" ht="28.5" customHeight="1">
      <c r="A2" s="42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21" customHeight="1">
      <c r="A3" s="44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23.25">
      <c r="A4" s="44" t="s">
        <v>90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23.25">
      <c r="A5" s="37" t="s">
        <v>89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7" spans="1:23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5.5" customHeight="1">
      <c r="A8" s="45" t="s">
        <v>88</v>
      </c>
      <c r="B8" s="46" t="s">
        <v>87</v>
      </c>
      <c r="C8" s="48" t="s">
        <v>86</v>
      </c>
      <c r="D8" s="38" t="s">
        <v>85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1"/>
    </row>
    <row r="9" spans="1:23" ht="18.75">
      <c r="A9" s="45"/>
      <c r="B9" s="47"/>
      <c r="C9" s="49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6" t="s">
        <v>72</v>
      </c>
    </row>
    <row r="10" spans="1:23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8.75" customHeight="1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 t="shared" ref="P11:V11" si="1">P12+P13+P16</f>
        <v>29659040.690000001</v>
      </c>
      <c r="Q11" s="11">
        <f t="shared" si="1"/>
        <v>13901804.49</v>
      </c>
      <c r="R11" s="11">
        <f t="shared" si="1"/>
        <v>14548149.33</v>
      </c>
      <c r="S11" s="11">
        <f t="shared" si="1"/>
        <v>13654569.83</v>
      </c>
      <c r="T11" s="11">
        <f t="shared" si="1"/>
        <v>47883058.689999998</v>
      </c>
      <c r="U11" s="11">
        <f t="shared" si="1"/>
        <v>30964863.59</v>
      </c>
      <c r="V11" s="11">
        <f t="shared" si="1"/>
        <v>32924165.129999999</v>
      </c>
      <c r="W11" s="11">
        <f>SUM(W12:W16)</f>
        <v>210501682.72999999</v>
      </c>
    </row>
    <row r="12" spans="1:23" ht="18.75" customHeight="1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v>11490422.5</v>
      </c>
      <c r="T12" s="13">
        <v>41547150</v>
      </c>
      <c r="U12" s="13">
        <v>26612072.460000001</v>
      </c>
      <c r="V12" s="13">
        <v>28077422.5</v>
      </c>
      <c r="W12" s="13">
        <f>SUM(D12:V12)</f>
        <v>167481979.63</v>
      </c>
    </row>
    <row r="13" spans="1:23" ht="18.75" customHeight="1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35">
        <v>445000</v>
      </c>
      <c r="T13" s="35">
        <v>465000</v>
      </c>
      <c r="U13" s="35">
        <v>580000</v>
      </c>
      <c r="V13" s="35">
        <v>589000</v>
      </c>
      <c r="W13" s="13">
        <f t="shared" ref="W13:W16" si="2">SUM(D13:V13)</f>
        <v>18741600</v>
      </c>
    </row>
    <row r="14" spans="1:23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>
        <f t="shared" si="2"/>
        <v>0</v>
      </c>
    </row>
    <row r="15" spans="1:23" ht="18.75" customHeight="1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>
        <f t="shared" si="2"/>
        <v>0</v>
      </c>
    </row>
    <row r="16" spans="1:23" ht="18.75" customHeight="1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v>1719147.33</v>
      </c>
      <c r="T16" s="13">
        <v>5870908.6900000004</v>
      </c>
      <c r="U16" s="13">
        <v>3772791.13</v>
      </c>
      <c r="V16" s="13">
        <v>4257742.63</v>
      </c>
      <c r="W16" s="13">
        <f t="shared" si="2"/>
        <v>24278103.099999998</v>
      </c>
    </row>
    <row r="17" spans="1:24" ht="18.75" customHeight="1">
      <c r="A17" s="10" t="s">
        <v>64</v>
      </c>
      <c r="B17" s="11">
        <f>B18+B21+B22+B23+B24+B25+B26</f>
        <v>10586869</v>
      </c>
      <c r="C17" s="11">
        <f t="shared" ref="C17:O17" si="3">SUM(C18:C26)</f>
        <v>56603131</v>
      </c>
      <c r="D17" s="11"/>
      <c r="E17" s="11">
        <f>E18+E25+E24+E23+E22</f>
        <v>1854658.7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S18+S19+S20+S21+S22+S23+S26+S25</f>
        <v>2395754.12</v>
      </c>
      <c r="T17" s="11">
        <f>T18+T19+T20+T21+T22+T23+T26+T25+T24</f>
        <v>4402446.34</v>
      </c>
      <c r="U17" s="11">
        <f>U18+U19+U20+U21+U22+U23+U26+U25+U24</f>
        <v>1566039.4100000001</v>
      </c>
      <c r="V17" s="11">
        <f>V18+V19+V20+V21+V22+V23+V26+V25+V24</f>
        <v>5909135.5099999998</v>
      </c>
      <c r="W17" s="11">
        <f>SUM(D17:V17)</f>
        <v>21589024</v>
      </c>
    </row>
    <row r="18" spans="1:24" ht="18.75" customHeight="1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v>722652.35</v>
      </c>
      <c r="T18" s="13">
        <v>780431.41</v>
      </c>
      <c r="U18" s="13">
        <v>504585.81</v>
      </c>
      <c r="V18" s="13">
        <v>504171.7</v>
      </c>
      <c r="W18" s="13">
        <f>SUM(D18:V18)</f>
        <v>3721666.3800000004</v>
      </c>
    </row>
    <row r="19" spans="1:24" ht="18.75" customHeight="1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/>
      <c r="T19" s="13">
        <v>125953.2</v>
      </c>
      <c r="U19" s="13"/>
      <c r="V19" s="13">
        <v>46610</v>
      </c>
      <c r="W19" s="13">
        <f t="shared" ref="W19:W26" si="4">SUM(D19:V19)</f>
        <v>236063.2</v>
      </c>
    </row>
    <row r="20" spans="1:24" ht="18.75" customHeight="1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v>806450</v>
      </c>
      <c r="T20" s="13">
        <v>1419650</v>
      </c>
      <c r="U20" s="13">
        <v>507500</v>
      </c>
      <c r="V20" s="13"/>
      <c r="W20" s="13">
        <f>SUM(D20:V20)</f>
        <v>4641900</v>
      </c>
    </row>
    <row r="21" spans="1:24" ht="18.75" customHeight="1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/>
      <c r="T21" s="13"/>
      <c r="U21" s="13">
        <v>5900</v>
      </c>
      <c r="V21" s="13">
        <v>207080</v>
      </c>
      <c r="W21" s="13">
        <f t="shared" si="4"/>
        <v>421630</v>
      </c>
    </row>
    <row r="22" spans="1:24" ht="18.75" customHeight="1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>
        <v>750000</v>
      </c>
      <c r="U22" s="13">
        <v>250000</v>
      </c>
      <c r="V22" s="13">
        <v>327765.53999999998</v>
      </c>
      <c r="W22" s="13">
        <f t="shared" si="4"/>
        <v>2327765.54</v>
      </c>
    </row>
    <row r="23" spans="1:24" ht="18.75" customHeight="1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v>48321.77</v>
      </c>
      <c r="T23" s="13">
        <v>45013.15</v>
      </c>
      <c r="U23" s="13">
        <v>6688</v>
      </c>
      <c r="V23" s="13">
        <v>4381</v>
      </c>
      <c r="W23" s="13">
        <f t="shared" si="4"/>
        <v>298061.28000000003</v>
      </c>
    </row>
    <row r="24" spans="1:24" ht="18.75" customHeight="1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/>
      <c r="T24" s="13">
        <v>1051446.08</v>
      </c>
      <c r="U24" s="13"/>
      <c r="V24" s="13"/>
      <c r="W24" s="13">
        <f t="shared" si="4"/>
        <v>1826404.51</v>
      </c>
    </row>
    <row r="25" spans="1:24" ht="18.75" customHeight="1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v>64900</v>
      </c>
      <c r="T25" s="13">
        <v>47200</v>
      </c>
      <c r="U25" s="13">
        <v>192186.6</v>
      </c>
      <c r="V25" s="13">
        <v>4793167.2699999996</v>
      </c>
      <c r="W25" s="13">
        <f t="shared" si="4"/>
        <v>6169991.6899999995</v>
      </c>
    </row>
    <row r="26" spans="1:24" ht="18.75" customHeight="1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v>753430</v>
      </c>
      <c r="T26" s="13">
        <v>182752.5</v>
      </c>
      <c r="U26" s="13">
        <v>99179</v>
      </c>
      <c r="V26" s="13">
        <v>25960</v>
      </c>
      <c r="W26" s="13">
        <f t="shared" si="4"/>
        <v>1945541.4</v>
      </c>
    </row>
    <row r="27" spans="1:24" ht="18.75" customHeight="1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5">SUM(F28:F36)</f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25">
        <f t="shared" si="5"/>
        <v>0</v>
      </c>
      <c r="N27" s="25">
        <f t="shared" si="5"/>
        <v>0</v>
      </c>
      <c r="O27" s="25">
        <f t="shared" si="5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150000</v>
      </c>
      <c r="S27" s="11">
        <f>S28+S32+S34+S33+S36+S29</f>
        <v>4650248.91</v>
      </c>
      <c r="T27" s="11">
        <f>T28+T32+T34+T33+T36+T29+T31+T30</f>
        <v>3557460.56</v>
      </c>
      <c r="U27" s="11">
        <f>U28+U32+U34+U33+U36+U29+U31+U30</f>
        <v>649108.66</v>
      </c>
      <c r="V27" s="11">
        <f>V28+V32+V34+V33+V36+V29+V31+V30</f>
        <v>8161413.4900000002</v>
      </c>
      <c r="W27" s="11">
        <f>SUM(D27:U27)+V27</f>
        <v>23992019.850000001</v>
      </c>
    </row>
    <row r="28" spans="1:24" ht="18.75" customHeight="1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/>
      <c r="T28" s="13">
        <v>261244.2</v>
      </c>
      <c r="U28" s="13">
        <v>163628</v>
      </c>
      <c r="V28" s="13">
        <v>141524.44</v>
      </c>
      <c r="W28" s="13">
        <f>SUM(D28:V28)</f>
        <v>2053571.44</v>
      </c>
    </row>
    <row r="29" spans="1:24" ht="18.75" customHeight="1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/>
      <c r="T29" s="13">
        <v>14390.1</v>
      </c>
      <c r="U29" s="13"/>
      <c r="V29" s="13">
        <v>158120</v>
      </c>
      <c r="W29" s="13">
        <f t="shared" ref="W29:W36" si="6">SUM(D29:V29)</f>
        <v>914996.1</v>
      </c>
    </row>
    <row r="30" spans="1:24" ht="18.75" customHeight="1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/>
      <c r="T30" s="13">
        <v>337539</v>
      </c>
      <c r="U30" s="13">
        <v>375352.7</v>
      </c>
      <c r="V30" s="13">
        <v>201780</v>
      </c>
      <c r="W30" s="13">
        <f t="shared" si="6"/>
        <v>1295045.05</v>
      </c>
    </row>
    <row r="31" spans="1:24" ht="18.75" customHeight="1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13"/>
      <c r="V31" s="13"/>
      <c r="W31" s="13">
        <f t="shared" si="6"/>
        <v>0</v>
      </c>
    </row>
    <row r="32" spans="1:24" ht="18.75" customHeight="1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/>
      <c r="T32" s="13">
        <v>125522.5</v>
      </c>
      <c r="U32" s="13"/>
      <c r="V32" s="13">
        <v>680095.36</v>
      </c>
      <c r="W32" s="13">
        <f t="shared" si="6"/>
        <v>917959.94</v>
      </c>
      <c r="X32" s="14"/>
    </row>
    <row r="33" spans="1:23" ht="18.75" customHeight="1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/>
      <c r="T33" s="13">
        <v>50268</v>
      </c>
      <c r="U33" s="13"/>
      <c r="V33" s="13">
        <v>2327552.83</v>
      </c>
      <c r="W33" s="13">
        <f t="shared" si="6"/>
        <v>2590706.83</v>
      </c>
    </row>
    <row r="34" spans="1:23" ht="18.75" customHeight="1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150000</v>
      </c>
      <c r="S34" s="13">
        <v>4650248.91</v>
      </c>
      <c r="T34" s="13">
        <v>2507400</v>
      </c>
      <c r="U34" s="13"/>
      <c r="V34" s="13">
        <v>4117263</v>
      </c>
      <c r="W34" s="13">
        <f t="shared" si="6"/>
        <v>14659911.91</v>
      </c>
    </row>
    <row r="35" spans="1:23" ht="18.75" customHeight="1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>
        <f t="shared" si="6"/>
        <v>0</v>
      </c>
    </row>
    <row r="36" spans="1:23" ht="18.75" customHeight="1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/>
      <c r="T36" s="13">
        <v>261096.76</v>
      </c>
      <c r="U36" s="13">
        <v>110127.96</v>
      </c>
      <c r="V36" s="13">
        <v>535077.86</v>
      </c>
      <c r="W36" s="13">
        <f t="shared" si="6"/>
        <v>1559828.58</v>
      </c>
    </row>
    <row r="37" spans="1:23" ht="18.75" customHeight="1">
      <c r="A37" s="10" t="s">
        <v>44</v>
      </c>
      <c r="B37" s="11"/>
      <c r="C37" s="11">
        <f t="shared" ref="C37:O37" si="7">SUM(C38:C45)</f>
        <v>0</v>
      </c>
      <c r="D37" s="11"/>
      <c r="E37" s="11"/>
      <c r="F37" s="25">
        <f t="shared" si="7"/>
        <v>0</v>
      </c>
      <c r="G37" s="25">
        <f t="shared" si="7"/>
        <v>0</v>
      </c>
      <c r="H37" s="25">
        <f t="shared" si="7"/>
        <v>0</v>
      </c>
      <c r="I37" s="25">
        <f t="shared" si="7"/>
        <v>0</v>
      </c>
      <c r="J37" s="25">
        <f t="shared" si="7"/>
        <v>0</v>
      </c>
      <c r="K37" s="25">
        <f t="shared" si="7"/>
        <v>0</v>
      </c>
      <c r="L37" s="25">
        <f t="shared" si="7"/>
        <v>0</v>
      </c>
      <c r="M37" s="25">
        <f t="shared" si="7"/>
        <v>0</v>
      </c>
      <c r="N37" s="25">
        <f t="shared" si="7"/>
        <v>0</v>
      </c>
      <c r="O37" s="25">
        <f t="shared" si="7"/>
        <v>0</v>
      </c>
      <c r="P37" s="11"/>
      <c r="Q37" s="11"/>
      <c r="R37" s="11"/>
      <c r="S37" s="11"/>
      <c r="T37" s="11"/>
      <c r="U37" s="11"/>
      <c r="V37" s="11"/>
      <c r="W37" s="13">
        <f t="shared" ref="W29:W52" si="8">SUM(D37:U37)</f>
        <v>0</v>
      </c>
    </row>
    <row r="38" spans="1:23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>
        <f t="shared" si="8"/>
        <v>0</v>
      </c>
    </row>
    <row r="39" spans="1:23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>
        <f t="shared" si="8"/>
        <v>0</v>
      </c>
    </row>
    <row r="40" spans="1:23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>
        <f t="shared" si="8"/>
        <v>0</v>
      </c>
    </row>
    <row r="41" spans="1:23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>
        <f t="shared" si="8"/>
        <v>0</v>
      </c>
    </row>
    <row r="42" spans="1:23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>
        <f t="shared" si="8"/>
        <v>0</v>
      </c>
    </row>
    <row r="43" spans="1:23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>
        <f t="shared" si="8"/>
        <v>0</v>
      </c>
    </row>
    <row r="44" spans="1:23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>
        <f t="shared" si="8"/>
        <v>0</v>
      </c>
    </row>
    <row r="45" spans="1:23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>
        <f t="shared" si="8"/>
        <v>0</v>
      </c>
    </row>
    <row r="46" spans="1:23" ht="18.75" customHeight="1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>
        <f t="shared" si="8"/>
        <v>0</v>
      </c>
    </row>
    <row r="47" spans="1:23" ht="18.75" customHeight="1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>
        <f t="shared" si="8"/>
        <v>0</v>
      </c>
    </row>
    <row r="48" spans="1:23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>
        <f t="shared" si="8"/>
        <v>0</v>
      </c>
    </row>
    <row r="49" spans="1:23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>
        <f t="shared" si="8"/>
        <v>0</v>
      </c>
    </row>
    <row r="50" spans="1:23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>
        <f t="shared" si="8"/>
        <v>0</v>
      </c>
    </row>
    <row r="51" spans="1:23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>
        <f t="shared" si="8"/>
        <v>0</v>
      </c>
    </row>
    <row r="52" spans="1:23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>
        <f t="shared" si="8"/>
        <v>0</v>
      </c>
    </row>
    <row r="53" spans="1:23" ht="18.75" customHeight="1">
      <c r="A53" s="10" t="s">
        <v>28</v>
      </c>
      <c r="B53" s="11">
        <f>B54+B55+B57+B58</f>
        <v>423992</v>
      </c>
      <c r="C53" s="11">
        <f t="shared" ref="C53:O53" si="9">SUM(C54:C62)</f>
        <v>7026008</v>
      </c>
      <c r="D53" s="11"/>
      <c r="E53" s="11"/>
      <c r="F53" s="25">
        <f t="shared" si="9"/>
        <v>0</v>
      </c>
      <c r="G53" s="25">
        <f t="shared" si="9"/>
        <v>0</v>
      </c>
      <c r="H53" s="25">
        <f t="shared" si="9"/>
        <v>0</v>
      </c>
      <c r="I53" s="25">
        <f t="shared" si="9"/>
        <v>0</v>
      </c>
      <c r="J53" s="25">
        <f t="shared" si="9"/>
        <v>0</v>
      </c>
      <c r="K53" s="25">
        <f t="shared" si="9"/>
        <v>0</v>
      </c>
      <c r="L53" s="25">
        <f t="shared" si="9"/>
        <v>0</v>
      </c>
      <c r="M53" s="25">
        <f t="shared" si="9"/>
        <v>0</v>
      </c>
      <c r="N53" s="25">
        <f t="shared" si="9"/>
        <v>0</v>
      </c>
      <c r="O53" s="25">
        <f t="shared" si="9"/>
        <v>0</v>
      </c>
      <c r="P53" s="11"/>
      <c r="Q53" s="11"/>
      <c r="R53" s="11">
        <f>R54</f>
        <v>1991162.92</v>
      </c>
      <c r="S53" s="11">
        <f t="shared" ref="S53" si="10">S54</f>
        <v>0</v>
      </c>
      <c r="T53" s="11">
        <f>T54</f>
        <v>821729.8</v>
      </c>
      <c r="U53" s="11">
        <f>+U54+U58</f>
        <v>333147.09000000003</v>
      </c>
      <c r="V53" s="11">
        <f>+V54+V58</f>
        <v>206417.81</v>
      </c>
      <c r="W53" s="11">
        <f>R53+T53+U53+V53</f>
        <v>3352457.6199999996</v>
      </c>
    </row>
    <row r="54" spans="1:23" ht="18.75" customHeight="1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/>
      <c r="T54" s="13">
        <v>821729.8</v>
      </c>
      <c r="U54" s="13">
        <v>333147.09000000003</v>
      </c>
      <c r="V54" s="13"/>
      <c r="W54" s="13">
        <f>SUM(D54:V54)</f>
        <v>3146039.8099999996</v>
      </c>
    </row>
    <row r="55" spans="1:23" ht="18.75" customHeight="1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>
        <f t="shared" ref="W55:W84" si="11">SUM(D55:T55)</f>
        <v>0</v>
      </c>
    </row>
    <row r="56" spans="1:23" ht="18.75" customHeight="1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>
        <f t="shared" si="11"/>
        <v>0</v>
      </c>
    </row>
    <row r="57" spans="1:23" ht="18.75" customHeight="1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>
        <f t="shared" si="11"/>
        <v>0</v>
      </c>
    </row>
    <row r="58" spans="1:23" ht="18.75" customHeight="1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/>
      <c r="V58" s="13">
        <v>206417.81</v>
      </c>
      <c r="W58" s="13">
        <f t="shared" si="11"/>
        <v>0</v>
      </c>
    </row>
    <row r="59" spans="1:23" ht="18.75" customHeight="1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>
        <f t="shared" si="11"/>
        <v>0</v>
      </c>
    </row>
    <row r="60" spans="1:23" ht="18.75" customHeight="1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/>
      <c r="W60" s="13">
        <f t="shared" si="11"/>
        <v>0</v>
      </c>
    </row>
    <row r="61" spans="1:23" ht="18.75" customHeight="1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>
        <f t="shared" si="11"/>
        <v>0</v>
      </c>
    </row>
    <row r="62" spans="1:23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>
        <f t="shared" si="11"/>
        <v>0</v>
      </c>
    </row>
    <row r="63" spans="1:23" ht="18.75" customHeight="1">
      <c r="A63" s="10" t="s">
        <v>18</v>
      </c>
      <c r="B63" s="11"/>
      <c r="C63" s="11">
        <f t="shared" ref="C63:O63" si="12">SUM(C64:C67)</f>
        <v>0</v>
      </c>
      <c r="D63" s="11"/>
      <c r="E63" s="11"/>
      <c r="F63" s="25">
        <f t="shared" si="12"/>
        <v>0</v>
      </c>
      <c r="G63" s="25">
        <f t="shared" si="12"/>
        <v>0</v>
      </c>
      <c r="H63" s="25">
        <f t="shared" si="12"/>
        <v>0</v>
      </c>
      <c r="I63" s="25">
        <f t="shared" si="12"/>
        <v>0</v>
      </c>
      <c r="J63" s="25">
        <f t="shared" si="12"/>
        <v>0</v>
      </c>
      <c r="K63" s="25">
        <f t="shared" si="12"/>
        <v>0</v>
      </c>
      <c r="L63" s="25">
        <f t="shared" si="12"/>
        <v>0</v>
      </c>
      <c r="M63" s="25">
        <f t="shared" si="12"/>
        <v>0</v>
      </c>
      <c r="N63" s="25">
        <f t="shared" si="12"/>
        <v>0</v>
      </c>
      <c r="O63" s="25">
        <f t="shared" si="12"/>
        <v>0</v>
      </c>
      <c r="P63" s="11"/>
      <c r="Q63" s="11"/>
      <c r="R63" s="11"/>
      <c r="S63" s="11"/>
      <c r="T63" s="11"/>
      <c r="U63" s="11"/>
      <c r="V63" s="11"/>
      <c r="W63" s="13">
        <f t="shared" si="11"/>
        <v>0</v>
      </c>
    </row>
    <row r="64" spans="1:23" ht="18.75" customHeight="1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>
        <f t="shared" si="11"/>
        <v>0</v>
      </c>
    </row>
    <row r="65" spans="1:23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>
        <f t="shared" si="11"/>
        <v>0</v>
      </c>
    </row>
    <row r="66" spans="1:23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>
        <f t="shared" si="11"/>
        <v>0</v>
      </c>
    </row>
    <row r="67" spans="1:23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>
        <f t="shared" si="11"/>
        <v>0</v>
      </c>
    </row>
    <row r="68" spans="1:23" ht="18.75" customHeight="1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3">
        <f t="shared" si="11"/>
        <v>0</v>
      </c>
    </row>
    <row r="69" spans="1:23" ht="18.75" customHeight="1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>
        <f t="shared" si="11"/>
        <v>0</v>
      </c>
    </row>
    <row r="70" spans="1:23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>
        <f t="shared" si="11"/>
        <v>0</v>
      </c>
    </row>
    <row r="71" spans="1:23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>
        <f t="shared" si="11"/>
        <v>0</v>
      </c>
    </row>
    <row r="72" spans="1:23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>
        <f t="shared" si="11"/>
        <v>0</v>
      </c>
    </row>
    <row r="73" spans="1:23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>
        <f t="shared" si="11"/>
        <v>0</v>
      </c>
    </row>
    <row r="74" spans="1:23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>
        <f t="shared" si="11"/>
        <v>0</v>
      </c>
    </row>
    <row r="75" spans="1:23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>
        <f t="shared" si="11"/>
        <v>0</v>
      </c>
    </row>
    <row r="76" spans="1:23" ht="18.75" customHeight="1">
      <c r="A76" s="7" t="s">
        <v>7</v>
      </c>
      <c r="B76" s="9"/>
      <c r="C76" s="9">
        <f t="shared" ref="C76:O76" si="13">SUM(C77+C80+C83)</f>
        <v>0</v>
      </c>
      <c r="D76" s="9"/>
      <c r="E76" s="9"/>
      <c r="F76" s="24">
        <f t="shared" si="13"/>
        <v>0</v>
      </c>
      <c r="G76" s="24">
        <f t="shared" si="13"/>
        <v>0</v>
      </c>
      <c r="H76" s="24">
        <f t="shared" si="13"/>
        <v>0</v>
      </c>
      <c r="I76" s="24">
        <f t="shared" si="13"/>
        <v>0</v>
      </c>
      <c r="J76" s="24">
        <f t="shared" si="13"/>
        <v>0</v>
      </c>
      <c r="K76" s="24">
        <f t="shared" si="13"/>
        <v>0</v>
      </c>
      <c r="L76" s="24">
        <f t="shared" si="13"/>
        <v>0</v>
      </c>
      <c r="M76" s="24">
        <f t="shared" si="13"/>
        <v>0</v>
      </c>
      <c r="N76" s="24">
        <f t="shared" si="13"/>
        <v>0</v>
      </c>
      <c r="O76" s="24">
        <f t="shared" si="13"/>
        <v>0</v>
      </c>
      <c r="P76" s="9"/>
      <c r="Q76" s="9"/>
      <c r="R76" s="9"/>
      <c r="S76" s="9"/>
      <c r="T76" s="9"/>
      <c r="U76" s="36"/>
      <c r="V76" s="36"/>
      <c r="W76" s="13">
        <f t="shared" si="11"/>
        <v>0</v>
      </c>
    </row>
    <row r="77" spans="1:23" ht="18.75" customHeight="1">
      <c r="A77" s="10" t="s">
        <v>6</v>
      </c>
      <c r="B77" s="11">
        <f>B79</f>
        <v>350000000</v>
      </c>
      <c r="C77" s="11">
        <f t="shared" ref="C77:O77" si="14">SUM(C78:C79)</f>
        <v>0</v>
      </c>
      <c r="D77" s="11"/>
      <c r="E77" s="11"/>
      <c r="F77" s="25">
        <f t="shared" si="14"/>
        <v>0</v>
      </c>
      <c r="G77" s="25">
        <f t="shared" si="14"/>
        <v>0</v>
      </c>
      <c r="H77" s="25">
        <f t="shared" si="14"/>
        <v>0</v>
      </c>
      <c r="I77" s="25">
        <f t="shared" si="14"/>
        <v>0</v>
      </c>
      <c r="J77" s="25">
        <f t="shared" si="14"/>
        <v>0</v>
      </c>
      <c r="K77" s="25">
        <f t="shared" si="14"/>
        <v>0</v>
      </c>
      <c r="L77" s="25">
        <f t="shared" si="14"/>
        <v>0</v>
      </c>
      <c r="M77" s="25">
        <f t="shared" si="14"/>
        <v>0</v>
      </c>
      <c r="N77" s="25">
        <f>SUM(N78:N79)</f>
        <v>0</v>
      </c>
      <c r="O77" s="25">
        <f t="shared" si="14"/>
        <v>0</v>
      </c>
      <c r="P77" s="11"/>
      <c r="Q77" s="11"/>
      <c r="R77" s="11"/>
      <c r="S77" s="11"/>
      <c r="T77" s="11"/>
      <c r="U77" s="11"/>
      <c r="V77" s="11"/>
      <c r="W77" s="13">
        <f t="shared" si="11"/>
        <v>0</v>
      </c>
    </row>
    <row r="78" spans="1:23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>
        <f t="shared" si="11"/>
        <v>0</v>
      </c>
    </row>
    <row r="79" spans="1:23" ht="18.75" customHeight="1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>
        <f t="shared" si="11"/>
        <v>0</v>
      </c>
    </row>
    <row r="80" spans="1:23" ht="18.75" customHeight="1">
      <c r="A80" s="10" t="s">
        <v>5</v>
      </c>
      <c r="B80" s="11"/>
      <c r="C80" s="11">
        <v>0</v>
      </c>
      <c r="D80" s="11"/>
      <c r="E80" s="11"/>
      <c r="F80" s="25">
        <f t="shared" ref="F80:O80" si="15">+F81</f>
        <v>0</v>
      </c>
      <c r="G80" s="25">
        <f t="shared" si="15"/>
        <v>0</v>
      </c>
      <c r="H80" s="25">
        <f t="shared" si="15"/>
        <v>0</v>
      </c>
      <c r="I80" s="25">
        <f t="shared" si="15"/>
        <v>0</v>
      </c>
      <c r="J80" s="25">
        <f t="shared" si="15"/>
        <v>0</v>
      </c>
      <c r="K80" s="25">
        <f t="shared" si="15"/>
        <v>0</v>
      </c>
      <c r="L80" s="25">
        <f t="shared" si="15"/>
        <v>0</v>
      </c>
      <c r="M80" s="25">
        <f t="shared" si="15"/>
        <v>0</v>
      </c>
      <c r="N80" s="25">
        <f t="shared" si="15"/>
        <v>0</v>
      </c>
      <c r="O80" s="25">
        <f t="shared" si="15"/>
        <v>0</v>
      </c>
      <c r="P80" s="11"/>
      <c r="Q80" s="11"/>
      <c r="R80" s="11"/>
      <c r="S80" s="11"/>
      <c r="T80" s="11"/>
      <c r="U80" s="11"/>
      <c r="V80" s="11"/>
      <c r="W80" s="13">
        <f t="shared" si="11"/>
        <v>0</v>
      </c>
    </row>
    <row r="81" spans="1:23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>
        <f t="shared" si="11"/>
        <v>0</v>
      </c>
    </row>
    <row r="82" spans="1:23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>
        <f t="shared" si="11"/>
        <v>0</v>
      </c>
    </row>
    <row r="83" spans="1:23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>
        <f t="shared" si="11"/>
        <v>0</v>
      </c>
    </row>
    <row r="84" spans="1:23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>
        <f t="shared" si="11"/>
        <v>0</v>
      </c>
    </row>
    <row r="85" spans="1:23" s="18" customFormat="1" ht="18.75" customHeight="1">
      <c r="A85" s="16" t="s">
        <v>0</v>
      </c>
      <c r="B85" s="17">
        <f>B53+B46+B37+B27+B17+B11+B77</f>
        <v>588079323</v>
      </c>
      <c r="C85" s="17">
        <f t="shared" ref="C85" si="16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7">SUM(F11+F17+F27+F37+F46+F53+F63+F68+F71+F76)</f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R27+R17+R11+R53</f>
        <v>18056173.670000002</v>
      </c>
      <c r="S85" s="17">
        <f>S27+S17+S11+S53</f>
        <v>20700572.859999999</v>
      </c>
      <c r="T85" s="17">
        <f>T27+T17+T11+T53</f>
        <v>56664695.389999993</v>
      </c>
      <c r="U85" s="17">
        <f>U27+U17+U11+U53</f>
        <v>33513158.75</v>
      </c>
      <c r="V85" s="17">
        <f>V27+V17+V11+V53</f>
        <v>47201131.939999998</v>
      </c>
      <c r="W85" s="17">
        <f>SUM(W11+W17+W27+W37+W46+W53+W63+W68+W71+W76)</f>
        <v>259435184.19999999</v>
      </c>
    </row>
    <row r="86" spans="1:23" ht="15.75" thickBot="1">
      <c r="P86" s="15"/>
      <c r="Q86" s="15"/>
      <c r="R86" s="15"/>
      <c r="S86" s="15"/>
      <c r="T86" s="15"/>
      <c r="U86" s="15"/>
      <c r="V86" s="15"/>
    </row>
    <row r="87" spans="1:23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>
        <f>57283133.39-T85</f>
        <v>618438.00000000745</v>
      </c>
      <c r="U87" s="14">
        <f>33513158.75-U85</f>
        <v>0</v>
      </c>
      <c r="V87" s="14">
        <f>47201131.94-V85</f>
        <v>0</v>
      </c>
    </row>
    <row r="88" spans="1:23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39.75" thickBot="1">
      <c r="A89" s="32" t="s">
        <v>96</v>
      </c>
      <c r="C89" s="22"/>
      <c r="F89" s="14"/>
      <c r="J89" s="1"/>
      <c r="T89" s="15"/>
      <c r="U89" s="15"/>
      <c r="V89" s="15"/>
      <c r="W89" s="15"/>
    </row>
    <row r="90" spans="1:23" ht="15.75">
      <c r="A90" s="19"/>
      <c r="C90" s="22"/>
      <c r="F90" s="15"/>
      <c r="J90" s="1"/>
      <c r="W90" s="1"/>
    </row>
    <row r="91" spans="1:23">
      <c r="J91" s="20"/>
      <c r="W91" s="20"/>
    </row>
    <row r="92" spans="1:23">
      <c r="J92" s="20"/>
      <c r="W92" s="20"/>
    </row>
    <row r="93" spans="1:23">
      <c r="J93" s="20"/>
      <c r="W93" s="20"/>
    </row>
  </sheetData>
  <mergeCells count="8">
    <mergeCell ref="A5:W5"/>
    <mergeCell ref="D8:W8"/>
    <mergeCell ref="A2:W2"/>
    <mergeCell ref="A3:W3"/>
    <mergeCell ref="A8:A9"/>
    <mergeCell ref="B8:B9"/>
    <mergeCell ref="C8:C9"/>
    <mergeCell ref="A4:W4"/>
  </mergeCells>
  <pageMargins left="0.70866141732283472" right="0.70866141732283472" top="0.35433070866141736" bottom="0.35433070866141736" header="0.31496062992125984" footer="0.31496062992125984"/>
  <pageSetup paperSize="5" scale="59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2022-05-12T00:56:47Z</cp:lastPrinted>
  <dcterms:created xsi:type="dcterms:W3CDTF">2021-08-10T14:38:52Z</dcterms:created>
  <dcterms:modified xsi:type="dcterms:W3CDTF">2022-10-11T18:11:34Z</dcterms:modified>
</cp:coreProperties>
</file>